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KT - KT" sheetId="2" r:id="rId2"/>
    <sheet name="LPS - LPS" sheetId="3" r:id="rId3"/>
    <sheet name="Rozvaděč RE_RH - Rozvaděč..." sheetId="4" r:id="rId4"/>
    <sheet name="Rozvaděč RKT - Rozvaděč RKT" sheetId="5" r:id="rId5"/>
    <sheet name="Rozvaděč RM1 - Rozvaděč RM1" sheetId="6" r:id="rId6"/>
    <sheet name="Rozvaděč RM2 - Rozvaděč RM2" sheetId="7" r:id="rId7"/>
    <sheet name="Rozvaděč RM3 - Rozvaděč RM3" sheetId="8" r:id="rId8"/>
    <sheet name="SP - SP" sheetId="9" r:id="rId9"/>
    <sheet name="SV - SV" sheetId="10" r:id="rId10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'KT - KT'!$C$119:$K$174</definedName>
    <definedName name="_xlnm.Print_Area" localSheetId="1">'KT - KT'!$C$4:$J$76,'KT - KT'!$C$82:$J$101,'KT - KT'!$C$107:$J$174</definedName>
    <definedName name="_xlnm.Print_Titles" localSheetId="1">'KT - KT'!$119:$119</definedName>
    <definedName name="_xlnm._FilterDatabase" localSheetId="2" hidden="1">'LPS - LPS'!$C$118:$K$149</definedName>
    <definedName name="_xlnm.Print_Area" localSheetId="2">'LPS - LPS'!$C$4:$J$76,'LPS - LPS'!$C$82:$J$100,'LPS - LPS'!$C$106:$J$149</definedName>
    <definedName name="_xlnm.Print_Titles" localSheetId="2">'LPS - LPS'!$118:$118</definedName>
    <definedName name="_xlnm._FilterDatabase" localSheetId="3" hidden="1">'Rozvaděč RE_RH - Rozvaděč...'!$C$117:$K$139</definedName>
    <definedName name="_xlnm.Print_Area" localSheetId="3">'Rozvaděč RE_RH - Rozvaděč...'!$C$4:$J$76,'Rozvaděč RE_RH - Rozvaděč...'!$C$82:$J$99,'Rozvaděč RE_RH - Rozvaděč...'!$C$105:$J$139</definedName>
    <definedName name="_xlnm.Print_Titles" localSheetId="3">'Rozvaděč RE_RH - Rozvaděč...'!$117:$117</definedName>
    <definedName name="_xlnm._FilterDatabase" localSheetId="4" hidden="1">'Rozvaděč RKT - Rozvaděč RKT'!$C$117:$K$134</definedName>
    <definedName name="_xlnm.Print_Area" localSheetId="4">'Rozvaděč RKT - Rozvaděč RKT'!$C$4:$J$76,'Rozvaděč RKT - Rozvaděč RKT'!$C$82:$J$99,'Rozvaděč RKT - Rozvaděč RKT'!$C$105:$J$134</definedName>
    <definedName name="_xlnm.Print_Titles" localSheetId="4">'Rozvaděč RKT - Rozvaděč RKT'!$117:$117</definedName>
    <definedName name="_xlnm._FilterDatabase" localSheetId="5" hidden="1">'Rozvaděč RM1 - Rozvaděč RM1'!$C$117:$K$132</definedName>
    <definedName name="_xlnm.Print_Area" localSheetId="5">'Rozvaděč RM1 - Rozvaděč RM1'!$C$4:$J$76,'Rozvaděč RM1 - Rozvaděč RM1'!$C$82:$J$99,'Rozvaděč RM1 - Rozvaděč RM1'!$C$105:$J$132</definedName>
    <definedName name="_xlnm.Print_Titles" localSheetId="5">'Rozvaděč RM1 - Rozvaděč RM1'!$117:$117</definedName>
    <definedName name="_xlnm._FilterDatabase" localSheetId="6" hidden="1">'Rozvaděč RM2 - Rozvaděč RM2'!$C$117:$K$133</definedName>
    <definedName name="_xlnm.Print_Area" localSheetId="6">'Rozvaděč RM2 - Rozvaděč RM2'!$C$4:$J$76,'Rozvaděč RM2 - Rozvaděč RM2'!$C$82:$J$99,'Rozvaděč RM2 - Rozvaděč RM2'!$C$105:$J$133</definedName>
    <definedName name="_xlnm.Print_Titles" localSheetId="6">'Rozvaděč RM2 - Rozvaděč RM2'!$117:$117</definedName>
    <definedName name="_xlnm._FilterDatabase" localSheetId="7" hidden="1">'Rozvaděč RM3 - Rozvaděč RM3'!$C$117:$K$131</definedName>
    <definedName name="_xlnm.Print_Area" localSheetId="7">'Rozvaděč RM3 - Rozvaděč RM3'!$C$4:$J$76,'Rozvaděč RM3 - Rozvaděč RM3'!$C$82:$J$99,'Rozvaděč RM3 - Rozvaděč RM3'!$C$105:$J$131</definedName>
    <definedName name="_xlnm.Print_Titles" localSheetId="7">'Rozvaděč RM3 - Rozvaděč RM3'!$117:$117</definedName>
    <definedName name="_xlnm._FilterDatabase" localSheetId="8" hidden="1">'SP - SP'!$C$117:$K$157</definedName>
    <definedName name="_xlnm.Print_Area" localSheetId="8">'SP - SP'!$C$4:$J$76,'SP - SP'!$C$82:$J$99,'SP - SP'!$C$105:$J$157</definedName>
    <definedName name="_xlnm.Print_Titles" localSheetId="8">'SP - SP'!$117:$117</definedName>
    <definedName name="_xlnm._FilterDatabase" localSheetId="9" hidden="1">'SV - SV'!$C$117:$K$145</definedName>
    <definedName name="_xlnm.Print_Area" localSheetId="9">'SV - SV'!$C$4:$J$76,'SV - SV'!$C$82:$J$99,'SV - SV'!$C$105:$J$145</definedName>
    <definedName name="_xlnm.Print_Titles" localSheetId="9">'SV - SV'!$117:$117</definedName>
  </definedNames>
  <calcPr/>
</workbook>
</file>

<file path=xl/calcChain.xml><?xml version="1.0" encoding="utf-8"?>
<calcChain xmlns="http://schemas.openxmlformats.org/spreadsheetml/2006/main">
  <c i="10" l="1" r="J37"/>
  <c r="J36"/>
  <c i="1" r="AY103"/>
  <c i="10" r="J35"/>
  <c i="1" r="AX103"/>
  <c i="10"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9" r="J37"/>
  <c r="J36"/>
  <c i="1" r="AY102"/>
  <c i="9" r="J35"/>
  <c i="1" r="AX102"/>
  <c i="9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114"/>
  <c r="J20"/>
  <c r="J18"/>
  <c r="E18"/>
  <c r="F115"/>
  <c r="J17"/>
  <c r="J15"/>
  <c r="E15"/>
  <c r="F91"/>
  <c r="J14"/>
  <c r="J12"/>
  <c r="J89"/>
  <c r="E7"/>
  <c r="E85"/>
  <c i="8" r="J37"/>
  <c r="J36"/>
  <c i="1" r="AY101"/>
  <c i="8" r="J35"/>
  <c i="1" r="AX101"/>
  <c i="8"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7" r="J37"/>
  <c r="J36"/>
  <c i="1" r="AY100"/>
  <c i="7" r="J35"/>
  <c i="1" r="AX100"/>
  <c i="7"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112"/>
  <c r="E7"/>
  <c r="E85"/>
  <c i="6" r="J37"/>
  <c r="J36"/>
  <c i="1" r="AY99"/>
  <c i="6" r="J35"/>
  <c i="1" r="AX99"/>
  <c i="6" r="BI132"/>
  <c r="BH132"/>
  <c r="BG132"/>
  <c r="BF132"/>
  <c r="T132"/>
  <c r="T131"/>
  <c r="R132"/>
  <c r="R131"/>
  <c r="P132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91"/>
  <c r="J14"/>
  <c r="J12"/>
  <c r="J112"/>
  <c r="E7"/>
  <c r="E108"/>
  <c i="5" r="J37"/>
  <c r="J36"/>
  <c i="1" r="AY98"/>
  <c i="5" r="J35"/>
  <c i="1" r="AX98"/>
  <c i="5"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89"/>
  <c r="E7"/>
  <c r="E85"/>
  <c i="4" r="J37"/>
  <c r="J36"/>
  <c i="1" r="AY97"/>
  <c i="4" r="J35"/>
  <c i="1" r="AX97"/>
  <c i="4" r="BI139"/>
  <c r="BH139"/>
  <c r="BG139"/>
  <c r="BF139"/>
  <c r="T139"/>
  <c r="T138"/>
  <c r="R139"/>
  <c r="R138"/>
  <c r="P139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F112"/>
  <c r="E110"/>
  <c r="F89"/>
  <c r="E87"/>
  <c r="J24"/>
  <c r="E24"/>
  <c r="J92"/>
  <c r="J23"/>
  <c r="J21"/>
  <c r="E21"/>
  <c r="J91"/>
  <c r="J20"/>
  <c r="J18"/>
  <c r="E18"/>
  <c r="F92"/>
  <c r="J17"/>
  <c r="J15"/>
  <c r="E15"/>
  <c r="F114"/>
  <c r="J14"/>
  <c r="J12"/>
  <c r="J112"/>
  <c r="E7"/>
  <c r="E108"/>
  <c i="3" r="J37"/>
  <c r="J36"/>
  <c i="1" r="AY96"/>
  <c i="3" r="J35"/>
  <c i="1" r="AX96"/>
  <c i="3"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3"/>
  <c r="E111"/>
  <c r="F89"/>
  <c r="E87"/>
  <c r="J24"/>
  <c r="E24"/>
  <c r="J92"/>
  <c r="J23"/>
  <c r="J21"/>
  <c r="E21"/>
  <c r="J115"/>
  <c r="J20"/>
  <c r="J18"/>
  <c r="E18"/>
  <c r="F116"/>
  <c r="J17"/>
  <c r="J15"/>
  <c r="E15"/>
  <c r="F91"/>
  <c r="J14"/>
  <c r="J12"/>
  <c r="J89"/>
  <c r="E7"/>
  <c r="E85"/>
  <c i="2" r="J37"/>
  <c r="J36"/>
  <c i="1" r="AY95"/>
  <c i="2" r="J35"/>
  <c i="1" r="AX95"/>
  <c i="2"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114"/>
  <c r="E7"/>
  <c r="E110"/>
  <c i="1" r="L90"/>
  <c r="AM90"/>
  <c r="AM89"/>
  <c r="L89"/>
  <c r="AM87"/>
  <c r="L87"/>
  <c r="L85"/>
  <c r="L84"/>
  <c i="2" r="BK172"/>
  <c r="J164"/>
  <c r="BK158"/>
  <c r="BK154"/>
  <c r="J151"/>
  <c r="BK145"/>
  <c r="BK140"/>
  <c r="J135"/>
  <c r="J125"/>
  <c r="BK132"/>
  <c i="3" r="BK127"/>
  <c r="J123"/>
  <c r="BK123"/>
  <c r="J149"/>
  <c r="BK133"/>
  <c i="4" r="J127"/>
  <c r="BK135"/>
  <c r="BK123"/>
  <c i="5" r="J134"/>
  <c r="BK127"/>
  <c i="6" r="BK126"/>
  <c r="BK121"/>
  <c i="7" r="J133"/>
  <c r="J120"/>
  <c i="8" r="BK131"/>
  <c i="9" r="BK133"/>
  <c r="BK131"/>
  <c r="BK140"/>
  <c r="J155"/>
  <c r="J136"/>
  <c r="BK120"/>
  <c i="10" r="J143"/>
  <c r="J142"/>
  <c r="BK143"/>
  <c r="J135"/>
  <c i="2" r="F37"/>
  <c r="J145"/>
  <c r="J141"/>
  <c r="BK138"/>
  <c r="BK135"/>
  <c r="J131"/>
  <c r="BK124"/>
  <c r="J133"/>
  <c i="3" r="BK136"/>
  <c r="BK145"/>
  <c r="J136"/>
  <c r="J122"/>
  <c r="BK124"/>
  <c r="J126"/>
  <c i="4" r="BK125"/>
  <c r="J125"/>
  <c r="J139"/>
  <c r="J122"/>
  <c r="J121"/>
  <c i="5" r="J125"/>
  <c r="BK122"/>
  <c r="BK129"/>
  <c i="6" r="J126"/>
  <c r="BK128"/>
  <c i="7" r="BK131"/>
  <c r="BK128"/>
  <c r="J129"/>
  <c i="8" r="BK128"/>
  <c r="J128"/>
  <c i="9" r="J156"/>
  <c r="J129"/>
  <c r="J128"/>
  <c r="BK127"/>
  <c r="BK148"/>
  <c r="J127"/>
  <c r="J135"/>
  <c r="J122"/>
  <c r="BK146"/>
  <c i="10" r="J132"/>
  <c r="J138"/>
  <c r="BK144"/>
  <c r="J128"/>
  <c r="BK135"/>
  <c i="2" r="BK123"/>
  <c r="BK167"/>
  <c r="J165"/>
  <c r="J162"/>
  <c r="J158"/>
  <c r="J156"/>
  <c r="J153"/>
  <c r="J150"/>
  <c r="J144"/>
  <c r="J140"/>
  <c r="BK137"/>
  <c r="J132"/>
  <c r="BK122"/>
  <c r="BK168"/>
  <c i="3" r="J121"/>
  <c r="BK142"/>
  <c r="J132"/>
  <c r="J134"/>
  <c r="BK144"/>
  <c r="BK138"/>
  <c r="BK129"/>
  <c i="4" r="BK139"/>
  <c r="BK122"/>
  <c r="BK120"/>
  <c r="BK128"/>
  <c i="5" r="J128"/>
  <c r="J122"/>
  <c r="J121"/>
  <c i="6" r="J132"/>
  <c r="BK127"/>
  <c r="J123"/>
  <c i="7" r="J124"/>
  <c r="BK133"/>
  <c r="BK120"/>
  <c i="8" r="J123"/>
  <c r="BK121"/>
  <c i="9" r="J144"/>
  <c r="BK149"/>
  <c r="J132"/>
  <c r="J147"/>
  <c r="BK141"/>
  <c r="BK124"/>
  <c r="J145"/>
  <c r="J126"/>
  <c r="J137"/>
  <c i="10" r="BK125"/>
  <c r="J133"/>
  <c r="BK127"/>
  <c r="J125"/>
  <c r="J140"/>
  <c r="BK121"/>
  <c i="2" r="J34"/>
  <c r="BK129"/>
  <c r="BK125"/>
  <c r="J127"/>
  <c i="3" r="J145"/>
  <c r="BK147"/>
  <c i="6" r="BK132"/>
  <c i="7" r="BK130"/>
  <c r="BK121"/>
  <c i="8" r="BK126"/>
  <c r="J122"/>
  <c i="9" r="BK147"/>
  <c r="J133"/>
  <c r="BK138"/>
  <c r="BK126"/>
  <c r="J140"/>
  <c r="BK150"/>
  <c i="10" r="BK145"/>
  <c r="J120"/>
  <c r="BK124"/>
  <c r="J123"/>
  <c r="BK131"/>
  <c i="2" r="F35"/>
  <c r="J143"/>
  <c r="J138"/>
  <c r="BK134"/>
  <c r="J128"/>
  <c r="BK131"/>
  <c i="3" r="BK148"/>
  <c r="J139"/>
  <c r="J137"/>
  <c r="J127"/>
  <c r="BK137"/>
  <c r="J140"/>
  <c i="4" r="BK121"/>
  <c r="J124"/>
  <c r="BK126"/>
  <c r="J134"/>
  <c r="J132"/>
  <c r="BK130"/>
  <c i="5" r="BK125"/>
  <c r="BK132"/>
  <c r="J131"/>
  <c i="6" r="J129"/>
  <c r="BK122"/>
  <c i="8" r="BK124"/>
  <c r="J129"/>
  <c r="J120"/>
  <c i="9" r="J149"/>
  <c r="J141"/>
  <c r="J125"/>
  <c r="J134"/>
  <c r="BK132"/>
  <c r="BK139"/>
  <c r="J124"/>
  <c r="BK143"/>
  <c i="10" r="BK139"/>
  <c r="J137"/>
  <c r="BK134"/>
  <c r="BK130"/>
  <c r="J134"/>
  <c r="BK136"/>
  <c r="J126"/>
  <c r="BK129"/>
  <c i="2" r="F34"/>
  <c r="J126"/>
  <c r="J129"/>
  <c i="3" r="J147"/>
  <c r="J135"/>
  <c r="J133"/>
  <c r="BK146"/>
  <c i="4" r="BK133"/>
  <c r="BK132"/>
  <c r="BK136"/>
  <c i="5" r="J120"/>
  <c r="J132"/>
  <c i="6" r="BK130"/>
  <c r="J130"/>
  <c i="7" r="J131"/>
  <c r="J128"/>
  <c i="8" r="BK127"/>
  <c r="BK125"/>
  <c i="9" r="J131"/>
  <c r="J139"/>
  <c r="J143"/>
  <c r="BK145"/>
  <c r="BK152"/>
  <c i="10" r="BK142"/>
  <c i="2" r="J168"/>
  <c r="J174"/>
  <c r="BK163"/>
  <c r="BK160"/>
  <c r="BK156"/>
  <c r="J152"/>
  <c r="J149"/>
  <c r="BK143"/>
  <c r="J136"/>
  <c r="J123"/>
  <c r="BK173"/>
  <c i="3" r="J125"/>
  <c r="BK143"/>
  <c r="J138"/>
  <c r="BK139"/>
  <c r="BK132"/>
  <c i="4" r="J129"/>
  <c r="BK134"/>
  <c r="BK127"/>
  <c r="J135"/>
  <c i="5" r="BK120"/>
  <c r="BK126"/>
  <c i="6" r="BK124"/>
  <c r="BK129"/>
  <c i="7" r="J127"/>
  <c r="BK123"/>
  <c i="8" r="J124"/>
  <c r="J127"/>
  <c i="9" r="J142"/>
  <c r="BK144"/>
  <c r="J138"/>
  <c r="BK137"/>
  <c r="BK155"/>
  <c r="J130"/>
  <c i="10" r="J127"/>
  <c r="BK122"/>
  <c r="J139"/>
  <c r="BK126"/>
  <c r="BK137"/>
  <c i="2" r="BK170"/>
  <c r="BK165"/>
  <c r="BK161"/>
  <c r="BK159"/>
  <c r="BK157"/>
  <c r="J154"/>
  <c r="BK151"/>
  <c r="J147"/>
  <c r="BK144"/>
  <c r="BK142"/>
  <c r="J139"/>
  <c r="J169"/>
  <c r="J170"/>
  <c r="J173"/>
  <c i="3" r="BK126"/>
  <c r="J146"/>
  <c r="BK140"/>
  <c r="J131"/>
  <c r="J148"/>
  <c r="J142"/>
  <c r="BK125"/>
  <c i="4" r="F35"/>
  <c i="5" r="BK123"/>
  <c r="J123"/>
  <c r="BK121"/>
  <c i="6" r="BK125"/>
  <c r="BK123"/>
  <c i="7" r="BK126"/>
  <c r="J123"/>
  <c r="J125"/>
  <c i="8" r="BK129"/>
  <c r="J125"/>
  <c r="BK120"/>
  <c i="9" r="BK128"/>
  <c r="BK129"/>
  <c r="J146"/>
  <c r="BK130"/>
  <c r="BK151"/>
  <c r="J152"/>
  <c r="BK136"/>
  <c i="10" r="J124"/>
  <c r="BK133"/>
  <c r="J145"/>
  <c r="J130"/>
  <c r="BK120"/>
  <c i="2" r="J167"/>
  <c r="BK174"/>
  <c r="BK164"/>
  <c r="J161"/>
  <c r="J157"/>
  <c r="BK153"/>
  <c r="BK149"/>
  <c r="J146"/>
  <c r="BK139"/>
  <c r="J137"/>
  <c r="BK127"/>
  <c r="BK169"/>
  <c r="BK128"/>
  <c i="3" r="J129"/>
  <c r="J128"/>
  <c r="BK149"/>
  <c r="BK128"/>
  <c i="4" r="J137"/>
  <c r="BK124"/>
  <c r="J128"/>
  <c r="J131"/>
  <c i="5" r="J127"/>
  <c r="BK128"/>
  <c i="6" r="BK120"/>
  <c r="J124"/>
  <c i="7" r="J122"/>
  <c r="BK129"/>
  <c i="8" r="J131"/>
  <c i="9" r="BK157"/>
  <c r="BK135"/>
  <c r="J150"/>
  <c r="J151"/>
  <c r="BK121"/>
  <c i="2" r="F36"/>
  <c r="BK133"/>
  <c i="1" r="AS94"/>
  <c i="3" r="J124"/>
  <c r="BK134"/>
  <c r="BK122"/>
  <c i="4" r="J136"/>
  <c r="J133"/>
  <c r="BK131"/>
  <c i="5" r="J130"/>
  <c r="BK134"/>
  <c i="6" r="J120"/>
  <c r="J121"/>
  <c i="7" r="J121"/>
  <c r="BK122"/>
  <c r="BK127"/>
  <c i="8" r="BK123"/>
  <c i="9" r="J154"/>
  <c i="10" r="J136"/>
  <c r="BK123"/>
  <c i="2" r="J122"/>
  <c r="BK166"/>
  <c r="BK162"/>
  <c r="J159"/>
  <c r="J155"/>
  <c r="BK150"/>
  <c r="BK146"/>
  <c r="J142"/>
  <c r="J134"/>
  <c r="J172"/>
  <c r="BK126"/>
  <c i="3" r="J144"/>
  <c r="BK135"/>
  <c r="J143"/>
  <c r="BK131"/>
  <c r="BK121"/>
  <c i="4" r="BK137"/>
  <c r="BK129"/>
  <c r="J130"/>
  <c r="J126"/>
  <c i="5" r="BK124"/>
  <c r="BK130"/>
  <c r="BK131"/>
  <c i="6" r="J128"/>
  <c r="J122"/>
  <c i="7" r="J130"/>
  <c r="BK124"/>
  <c i="8" r="J121"/>
  <c i="9" r="BK122"/>
  <c r="BK134"/>
  <c r="J157"/>
  <c r="BK156"/>
  <c r="J148"/>
  <c r="J123"/>
  <c i="10" r="J122"/>
  <c r="BK138"/>
  <c r="J129"/>
  <c r="J144"/>
  <c r="BK128"/>
  <c i="2" r="J124"/>
  <c r="J166"/>
  <c r="J163"/>
  <c r="J160"/>
  <c r="BK155"/>
  <c r="BK152"/>
  <c r="BK147"/>
  <c r="BK141"/>
  <c r="BK136"/>
  <c i="4" r="J123"/>
  <c r="J120"/>
  <c i="5" r="J126"/>
  <c r="J129"/>
  <c r="J124"/>
  <c i="6" r="J127"/>
  <c r="J125"/>
  <c i="7" r="BK125"/>
  <c r="J126"/>
  <c i="8" r="BK122"/>
  <c r="J126"/>
  <c i="9" r="BK125"/>
  <c r="BK142"/>
  <c r="J120"/>
  <c r="BK154"/>
  <c r="J121"/>
  <c r="BK123"/>
  <c i="10" r="J121"/>
  <c r="J131"/>
  <c r="BK140"/>
  <c r="BK132"/>
  <c i="6" l="1" r="R119"/>
  <c r="R118"/>
  <c i="7" r="BK119"/>
  <c i="8" r="R119"/>
  <c r="R118"/>
  <c i="2" r="BK121"/>
  <c r="R121"/>
  <c r="P171"/>
  <c i="9" r="R119"/>
  <c i="2" r="R130"/>
  <c i="3" r="T130"/>
  <c i="7" r="T119"/>
  <c r="T118"/>
  <c i="8" r="T119"/>
  <c r="T118"/>
  <c i="4" r="T119"/>
  <c r="T118"/>
  <c i="2" r="R148"/>
  <c i="3" r="BK120"/>
  <c r="J120"/>
  <c r="J97"/>
  <c r="R141"/>
  <c i="4" r="P119"/>
  <c r="P118"/>
  <c i="1" r="AU97"/>
  <c i="5" r="BK119"/>
  <c i="6" r="BK119"/>
  <c r="J119"/>
  <c r="J97"/>
  <c i="9" r="R153"/>
  <c i="2" r="P130"/>
  <c r="T171"/>
  <c i="5" r="R119"/>
  <c r="R118"/>
  <c i="6" r="P119"/>
  <c r="P118"/>
  <c i="1" r="AU99"/>
  <c i="8" r="P119"/>
  <c r="P118"/>
  <c i="1" r="AU101"/>
  <c i="9" r="BK119"/>
  <c r="J119"/>
  <c r="J97"/>
  <c r="T153"/>
  <c i="2" r="BK130"/>
  <c r="J130"/>
  <c r="J98"/>
  <c r="R171"/>
  <c i="3" r="T141"/>
  <c r="T120"/>
  <c r="T119"/>
  <c i="2" r="T130"/>
  <c i="3" r="BK130"/>
  <c r="J130"/>
  <c r="J98"/>
  <c i="2" r="P148"/>
  <c i="3" r="R130"/>
  <c i="4" r="BK119"/>
  <c i="7" r="R119"/>
  <c r="R118"/>
  <c i="9" r="T119"/>
  <c r="T118"/>
  <c i="10" r="P119"/>
  <c i="2" r="BK148"/>
  <c r="J148"/>
  <c r="J99"/>
  <c i="3" r="P130"/>
  <c i="10" r="R119"/>
  <c i="3" r="P120"/>
  <c r="P119"/>
  <c i="1" r="AU96"/>
  <c i="3" r="P141"/>
  <c i="4" r="R119"/>
  <c r="R118"/>
  <c i="5" r="P119"/>
  <c r="P118"/>
  <c i="1" r="AU98"/>
  <c i="8" r="BK119"/>
  <c r="J119"/>
  <c r="J97"/>
  <c i="9" r="P153"/>
  <c i="10" r="T119"/>
  <c i="2" r="P121"/>
  <c r="T121"/>
  <c r="BK171"/>
  <c r="J171"/>
  <c r="J100"/>
  <c i="3" r="R120"/>
  <c r="R119"/>
  <c i="6" r="T119"/>
  <c r="T118"/>
  <c i="7" r="P119"/>
  <c r="P118"/>
  <c i="1" r="AU100"/>
  <c i="9" r="P119"/>
  <c r="P118"/>
  <c i="1" r="AU102"/>
  <c i="2" r="T148"/>
  <c i="3" r="BK141"/>
  <c r="J141"/>
  <c r="J99"/>
  <c i="5" r="T119"/>
  <c r="T118"/>
  <c i="9" r="BK153"/>
  <c r="J153"/>
  <c r="J98"/>
  <c i="10" r="BK119"/>
  <c r="J119"/>
  <c r="J97"/>
  <c r="BK141"/>
  <c r="J141"/>
  <c r="J98"/>
  <c r="P141"/>
  <c r="R141"/>
  <c r="T141"/>
  <c i="6" r="BK131"/>
  <c r="J131"/>
  <c r="J98"/>
  <c i="7" r="BK132"/>
  <c r="J132"/>
  <c r="J98"/>
  <c i="4" r="BK138"/>
  <c r="J138"/>
  <c r="J98"/>
  <c i="5" r="BK133"/>
  <c r="J133"/>
  <c r="J98"/>
  <c i="8" r="BK130"/>
  <c r="J130"/>
  <c r="J98"/>
  <c i="10" r="F91"/>
  <c r="J114"/>
  <c i="9" r="BK118"/>
  <c r="J118"/>
  <c r="J96"/>
  <c i="10" r="BE129"/>
  <c r="BE139"/>
  <c r="J89"/>
  <c r="BE120"/>
  <c r="BE124"/>
  <c r="BE134"/>
  <c r="BE142"/>
  <c r="F92"/>
  <c r="J115"/>
  <c r="BE123"/>
  <c r="BE126"/>
  <c r="BE143"/>
  <c r="E108"/>
  <c r="BE144"/>
  <c r="BE131"/>
  <c r="BE135"/>
  <c r="BE137"/>
  <c r="BE121"/>
  <c r="BE145"/>
  <c r="BE127"/>
  <c r="BE128"/>
  <c r="BE140"/>
  <c r="BE125"/>
  <c r="BE133"/>
  <c r="BE122"/>
  <c r="BE138"/>
  <c r="BE130"/>
  <c r="BE132"/>
  <c r="BE136"/>
  <c i="9" r="BE120"/>
  <c r="BE124"/>
  <c r="BE134"/>
  <c r="BE138"/>
  <c r="J112"/>
  <c r="BE129"/>
  <c r="BE142"/>
  <c r="BE146"/>
  <c i="8" r="BK118"/>
  <c r="J118"/>
  <c r="J96"/>
  <c i="9" r="J91"/>
  <c r="BE127"/>
  <c r="BE148"/>
  <c r="BE154"/>
  <c r="E108"/>
  <c r="BE133"/>
  <c r="BE149"/>
  <c r="F92"/>
  <c r="BE123"/>
  <c r="BE141"/>
  <c r="BE144"/>
  <c r="J115"/>
  <c r="BE140"/>
  <c r="BE130"/>
  <c r="BE136"/>
  <c r="BE122"/>
  <c r="BE121"/>
  <c r="BE125"/>
  <c r="BE145"/>
  <c r="BE156"/>
  <c r="BE135"/>
  <c r="F114"/>
  <c r="BE132"/>
  <c r="BE143"/>
  <c r="BE147"/>
  <c r="BE128"/>
  <c r="BE139"/>
  <c r="BE126"/>
  <c r="BE151"/>
  <c r="BE131"/>
  <c r="BE137"/>
  <c r="BE150"/>
  <c r="BE152"/>
  <c r="BE155"/>
  <c r="BE157"/>
  <c i="7" r="J119"/>
  <c r="J97"/>
  <c i="8" r="J89"/>
  <c r="BE121"/>
  <c r="F91"/>
  <c r="BE128"/>
  <c r="J114"/>
  <c r="BE126"/>
  <c r="F92"/>
  <c r="J115"/>
  <c r="BE123"/>
  <c r="E108"/>
  <c r="BE122"/>
  <c r="BE131"/>
  <c r="BE124"/>
  <c r="BE129"/>
  <c r="BE120"/>
  <c r="BE127"/>
  <c r="BE125"/>
  <c i="7" r="E108"/>
  <c r="F91"/>
  <c r="BE122"/>
  <c i="6" r="BK118"/>
  <c r="J118"/>
  <c i="7" r="J115"/>
  <c r="BE131"/>
  <c r="J89"/>
  <c r="J114"/>
  <c r="BE125"/>
  <c r="BE121"/>
  <c r="BE127"/>
  <c r="BE133"/>
  <c r="BE128"/>
  <c r="BE130"/>
  <c r="F92"/>
  <c r="BE123"/>
  <c r="BE126"/>
  <c r="BE120"/>
  <c r="BE129"/>
  <c r="BE124"/>
  <c i="5" r="J119"/>
  <c r="J97"/>
  <c i="6" r="J115"/>
  <c r="F92"/>
  <c r="BE120"/>
  <c r="E85"/>
  <c r="J114"/>
  <c r="BE128"/>
  <c r="F114"/>
  <c r="BE121"/>
  <c r="BE127"/>
  <c r="J89"/>
  <c r="BE132"/>
  <c r="BE123"/>
  <c r="BE125"/>
  <c r="BE126"/>
  <c r="BE122"/>
  <c r="BE130"/>
  <c r="BE124"/>
  <c r="BE129"/>
  <c i="5" r="E108"/>
  <c i="4" r="J119"/>
  <c r="J97"/>
  <c i="5" r="J114"/>
  <c r="J112"/>
  <c r="J92"/>
  <c r="BE122"/>
  <c r="BE125"/>
  <c r="F114"/>
  <c r="BE123"/>
  <c r="BE124"/>
  <c r="BE131"/>
  <c r="BE128"/>
  <c r="BE130"/>
  <c r="BE132"/>
  <c r="BE134"/>
  <c r="BE120"/>
  <c r="BE126"/>
  <c r="BE129"/>
  <c r="BE127"/>
  <c r="F92"/>
  <c r="BE121"/>
  <c i="4" r="J115"/>
  <c r="BE133"/>
  <c r="J114"/>
  <c r="BE131"/>
  <c r="E85"/>
  <c r="BE124"/>
  <c r="BE136"/>
  <c r="BE121"/>
  <c r="J89"/>
  <c r="BE127"/>
  <c r="BE132"/>
  <c r="BE123"/>
  <c r="BE128"/>
  <c r="F91"/>
  <c r="BE122"/>
  <c r="BE125"/>
  <c r="BE129"/>
  <c r="BE135"/>
  <c r="BE137"/>
  <c i="3" r="BK119"/>
  <c r="J119"/>
  <c i="4" r="F115"/>
  <c r="BE130"/>
  <c r="BE134"/>
  <c r="BE139"/>
  <c r="BE126"/>
  <c r="BE120"/>
  <c i="1" r="BB97"/>
  <c i="3" r="E109"/>
  <c r="J91"/>
  <c r="BE123"/>
  <c i="2" r="J121"/>
  <c r="J97"/>
  <c i="3" r="F92"/>
  <c r="BE129"/>
  <c r="F115"/>
  <c r="BE132"/>
  <c r="BE135"/>
  <c r="J116"/>
  <c r="BE122"/>
  <c r="BE147"/>
  <c r="BE148"/>
  <c r="BE149"/>
  <c r="J113"/>
  <c r="BE144"/>
  <c r="BE124"/>
  <c r="BE139"/>
  <c r="BE143"/>
  <c r="BE146"/>
  <c r="BE121"/>
  <c r="BE133"/>
  <c r="BE126"/>
  <c r="BE142"/>
  <c r="BE127"/>
  <c r="BE131"/>
  <c r="BE137"/>
  <c r="BE125"/>
  <c r="BE128"/>
  <c r="BE136"/>
  <c r="BE134"/>
  <c r="BE138"/>
  <c r="BE140"/>
  <c r="BE145"/>
  <c i="2" r="BE126"/>
  <c r="BE127"/>
  <c r="BE128"/>
  <c r="BE131"/>
  <c r="BE132"/>
  <c r="BE172"/>
  <c r="E85"/>
  <c r="J89"/>
  <c r="F91"/>
  <c r="J91"/>
  <c r="J92"/>
  <c i="1" r="BB95"/>
  <c i="2" r="BE125"/>
  <c r="BE168"/>
  <c i="1" r="BA95"/>
  <c i="2" r="BE122"/>
  <c r="BE123"/>
  <c r="BE124"/>
  <c r="BE174"/>
  <c i="1" r="BC95"/>
  <c i="2" r="BE129"/>
  <c r="BE133"/>
  <c r="BE134"/>
  <c r="BE135"/>
  <c r="BE136"/>
  <c r="BE137"/>
  <c r="BE138"/>
  <c r="BE139"/>
  <c r="BE140"/>
  <c r="BE141"/>
  <c r="BE142"/>
  <c r="BE143"/>
  <c r="BE144"/>
  <c r="BE145"/>
  <c r="BE146"/>
  <c r="BE147"/>
  <c r="BE149"/>
  <c r="BE150"/>
  <c r="BE151"/>
  <c r="BE152"/>
  <c r="BE153"/>
  <c r="BE154"/>
  <c r="BE155"/>
  <c r="BE156"/>
  <c r="BE157"/>
  <c r="BE158"/>
  <c r="BE159"/>
  <c r="BE160"/>
  <c r="BE161"/>
  <c r="BE162"/>
  <c r="BE163"/>
  <c r="BE164"/>
  <c r="BE165"/>
  <c r="BE173"/>
  <c i="1" r="AW95"/>
  <c i="2" r="BE169"/>
  <c r="BE170"/>
  <c r="BE166"/>
  <c r="F92"/>
  <c r="BE167"/>
  <c i="1" r="BD95"/>
  <c i="7" r="F36"/>
  <c i="1" r="BC100"/>
  <c i="10" r="F36"/>
  <c i="1" r="BC103"/>
  <c i="5" r="F37"/>
  <c i="1" r="BD98"/>
  <c i="6" r="F34"/>
  <c i="1" r="BA99"/>
  <c i="9" r="F35"/>
  <c i="1" r="BB102"/>
  <c i="5" r="F34"/>
  <c i="1" r="BA98"/>
  <c i="6" r="F36"/>
  <c i="1" r="BC99"/>
  <c i="9" r="F37"/>
  <c i="1" r="BD102"/>
  <c i="3" r="J30"/>
  <c i="5" r="F35"/>
  <c i="1" r="BB98"/>
  <c i="8" r="J34"/>
  <c i="1" r="AW101"/>
  <c i="4" r="F34"/>
  <c i="1" r="BA97"/>
  <c i="6" r="F35"/>
  <c i="1" r="BB99"/>
  <c i="9" r="F36"/>
  <c i="1" r="BC102"/>
  <c i="3" r="F37"/>
  <c i="1" r="BD96"/>
  <c i="6" r="J30"/>
  <c i="8" r="F36"/>
  <c i="1" r="BC101"/>
  <c i="3" r="F36"/>
  <c i="1" r="BC96"/>
  <c i="7" r="F37"/>
  <c i="1" r="BD100"/>
  <c i="10" r="J34"/>
  <c i="1" r="AW103"/>
  <c i="3" r="J34"/>
  <c i="1" r="AW96"/>
  <c i="8" r="F35"/>
  <c i="1" r="BB101"/>
  <c i="4" r="J34"/>
  <c i="1" r="AW97"/>
  <c i="7" r="J34"/>
  <c i="1" r="AW100"/>
  <c i="10" r="F37"/>
  <c i="1" r="BD103"/>
  <c i="4" r="F36"/>
  <c i="1" r="BC97"/>
  <c i="6" r="J34"/>
  <c i="1" r="AW99"/>
  <c i="9" r="F34"/>
  <c i="1" r="BA102"/>
  <c i="5" r="F36"/>
  <c i="1" r="BC98"/>
  <c i="5" r="J34"/>
  <c i="1" r="AW98"/>
  <c i="8" r="F37"/>
  <c i="1" r="BD101"/>
  <c i="3" r="F34"/>
  <c i="1" r="BA96"/>
  <c i="7" r="F34"/>
  <c i="1" r="BA100"/>
  <c i="10" r="F35"/>
  <c i="1" r="BB103"/>
  <c i="4" r="F37"/>
  <c i="1" r="BD97"/>
  <c i="6" r="F37"/>
  <c i="1" r="BD99"/>
  <c i="9" r="J34"/>
  <c i="1" r="AW102"/>
  <c i="8" r="F34"/>
  <c i="1" r="BA101"/>
  <c i="3" r="F35"/>
  <c i="1" r="BB96"/>
  <c i="7" r="F35"/>
  <c i="1" r="BB100"/>
  <c i="10" r="F34"/>
  <c i="1" r="BA103"/>
  <c i="4" l="1" r="BK118"/>
  <c r="J118"/>
  <c i="2" r="T120"/>
  <c i="10" r="R118"/>
  <c i="2" r="R120"/>
  <c i="10" r="T118"/>
  <c i="9" r="R118"/>
  <c i="10" r="P118"/>
  <c i="1" r="AU103"/>
  <c i="2" r="BK120"/>
  <c r="J120"/>
  <c r="J96"/>
  <c r="P120"/>
  <c i="1" r="AU95"/>
  <c i="5" r="BK118"/>
  <c r="J118"/>
  <c r="J96"/>
  <c i="7" r="BK118"/>
  <c r="J118"/>
  <c i="10" r="BK118"/>
  <c r="J118"/>
  <c r="J96"/>
  <c i="1" r="AG99"/>
  <c i="6" r="J96"/>
  <c i="1" r="AG96"/>
  <c i="3" r="J96"/>
  <c i="4" r="J30"/>
  <c i="1" r="AG97"/>
  <c i="3" r="J33"/>
  <c i="1" r="AV96"/>
  <c r="AT96"/>
  <c r="AN96"/>
  <c i="10" r="J33"/>
  <c i="1" r="AV103"/>
  <c r="AT103"/>
  <c i="7" r="J30"/>
  <c i="1" r="AG100"/>
  <c i="4" r="J33"/>
  <c i="1" r="AV97"/>
  <c r="AT97"/>
  <c r="AN97"/>
  <c i="8" r="J30"/>
  <c i="1" r="AG101"/>
  <c r="BD94"/>
  <c r="W33"/>
  <c i="5" r="J33"/>
  <c i="1" r="AV98"/>
  <c r="AT98"/>
  <c i="7" r="F33"/>
  <c i="1" r="AZ100"/>
  <c r="BA94"/>
  <c r="W30"/>
  <c i="6" r="F33"/>
  <c i="1" r="AZ99"/>
  <c i="9" r="J33"/>
  <c i="1" r="AV102"/>
  <c r="AT102"/>
  <c i="5" r="F33"/>
  <c i="1" r="AZ98"/>
  <c i="8" r="F33"/>
  <c i="1" r="AZ101"/>
  <c i="6" r="J33"/>
  <c i="1" r="AV99"/>
  <c r="AT99"/>
  <c r="AN99"/>
  <c i="9" r="J30"/>
  <c i="1" r="AG102"/>
  <c i="10" r="F33"/>
  <c i="1" r="AZ103"/>
  <c i="2" r="F33"/>
  <c i="1" r="AZ95"/>
  <c i="3" r="F33"/>
  <c i="1" r="AZ96"/>
  <c r="BB94"/>
  <c r="AX94"/>
  <c i="2" r="J33"/>
  <c i="1" r="AV95"/>
  <c r="AT95"/>
  <c i="4" r="F33"/>
  <c i="1" r="AZ97"/>
  <c i="8" r="J33"/>
  <c i="1" r="AV101"/>
  <c r="AT101"/>
  <c i="7" r="J33"/>
  <c i="1" r="AV100"/>
  <c r="AT100"/>
  <c r="AN100"/>
  <c i="9" r="F33"/>
  <c i="1" r="AZ102"/>
  <c r="BC94"/>
  <c r="W32"/>
  <c i="7" l="1" r="J96"/>
  <c i="4" r="J96"/>
  <c i="1" r="AN102"/>
  <c r="AN101"/>
  <c i="9" r="J39"/>
  <c i="8" r="J39"/>
  <c i="7" r="J39"/>
  <c i="6" r="J39"/>
  <c i="4" r="J39"/>
  <c i="3" r="J39"/>
  <c i="1" r="AU94"/>
  <c i="5" r="J30"/>
  <c i="1" r="AG98"/>
  <c i="10" r="J30"/>
  <c i="1" r="AG103"/>
  <c i="2" r="J30"/>
  <c i="1" r="AG95"/>
  <c r="W31"/>
  <c r="AW94"/>
  <c r="AK30"/>
  <c r="AZ94"/>
  <c r="AV94"/>
  <c r="AK29"/>
  <c r="AY94"/>
  <c i="10" l="1" r="J39"/>
  <c i="2" r="J39"/>
  <c i="5" r="J39"/>
  <c i="1" r="AN103"/>
  <c r="AN98"/>
  <c r="AN95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<sst xmlns="http://schemas.openxmlformats.org/spreadsheetml/2006/main">
  <si>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</si>
  <si>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</si>
  <si>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</si>
  <si>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</si>
  <si>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</si>
  <si>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{ab0e4a93-ab5d-40f0-ad51-60a0d7c09952}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</si>
  <si>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</si>
  <si>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</si>
  <si>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</si>
  <si>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</si>
  <si>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</si>
  <si>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</si>
  <si>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</si>
  <si>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</si>
  <si>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31_2021_SLN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</si>
  <si>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</si>
  <si>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</si>
  <si>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ŠTERNBERK - MATEŘSKÁ ŠKOLA OBLOUKOVÁ_SLN</t>
  </si>
  <si>
    <t>KSO:</t>
  </si>
  <si>
    <t>CC-CZ:</t>
  </si>
  <si>
    <t>Místo:</t>
  </si>
  <si>
    <t xml:space="preserve"> </t>
  </si>
  <si>
    <t>Datum:</t>
  </si>
  <si>
    <t>21. 12. 2021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</si>
  <si>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</si>
  <si>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</si>
  <si>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</si>
  <si>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</si>
  <si>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</si>
  <si>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</si>
  <si>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</si>
  <si>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</si>
  <si>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</si>
  <si>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</si>
  <si>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</si>
  <si>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</si>
  <si>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</si>
  <si>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</si>
  <si>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</si>
  <si>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</si>
  <si>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</si>
  <si>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</si>
  <si>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</si>
  <si>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</si>
  <si>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</si>
  <si>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</si>
  <si>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</si>
  <si>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</si>
  <si>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</si>
  <si>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</si>
  <si>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</si>
  <si>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</si>
  <si>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</si>
  <si>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</si>
  <si>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</si>
  <si>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</si>
  <si>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</si>
  <si>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</si>
  <si>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</si>
  <si>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</si>
  <si>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</si>
  <si>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</si>
  <si>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</si>
  <si>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</si>
  <si>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</si>
  <si>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</si>
  <si>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</si>
  <si>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</si>
  <si>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</si>
  <si>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</si>
  <si>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</si>
  <si>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</si>
  <si>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</si>
  <si>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</si>
  <si>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</si>
  <si>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</si>
  <si>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</si>
  <si>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</si>
  <si>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KT</t>
  </si>
  <si>
    <t>STA</t>
  </si>
  <si>
    <t>1</t>
  </si>
  <si>
    <t>{9eaea905-7821-4ecf-928d-6a2cdf308b01}</t>
  </si>
  <si>
    <t>2</t>
  </si>
  <si>
    <t>LPS</t>
  </si>
  <si>
    <t>{55dbfcb2-a7da-46cc-ad73-4b92e5a92af4}</t>
  </si>
  <si>
    <t>Rozvaděč RE_RH</t>
  </si>
  <si>
    <t>{0eff6fe7-a574-402f-a2fc-bbabfc5efe55}</t>
  </si>
  <si>
    <t>Rozvaděč RKT</t>
  </si>
  <si>
    <t>{1088bd49-f321-41fb-9ef8-ca95b1e381c8}</t>
  </si>
  <si>
    <t>Rozvaděč RM1</t>
  </si>
  <si>
    <t>{3f5dd24b-cfbd-4bb3-9c3b-20d69b0c81fb}</t>
  </si>
  <si>
    <t>Rozvaděč RM2</t>
  </si>
  <si>
    <t>{54f31bb3-e9b8-470d-b38e-8a3e561c9bf2}</t>
  </si>
  <si>
    <t>Rozvaděč RM3</t>
  </si>
  <si>
    <t>{f26639ec-1ef2-4184-9892-2ac4e9223599}</t>
  </si>
  <si>
    <t>SP</t>
  </si>
  <si>
    <t>{d007e691-e600-414c-906b-40ccefdf14fd}</t>
  </si>
  <si>
    <t>SV</t>
  </si>
  <si>
    <t>{55acb5bc-4f7b-41fe-b8b7-3939db117bfb}</t>
  </si>
  <si>
    <t>KRYCÍ LIST SOUPISU PRACÍ</t>
  </si>
  <si>
    <t>Objekt:</t>
  </si>
  <si>
    <t>KT - KT</t>
  </si>
  <si>
    <t>REKAPITULACE ČLENĚNÍ SOUPISU PRACÍ</t>
  </si>
  <si>
    <t>Kód dílu - Popis</t>
  </si>
  <si>
    <t>Cena celkem [CZK]</t>
  </si>
  <si>
    <t>Náklady ze soupisu prací</t>
  </si>
  <si>
    <t>-1</t>
  </si>
  <si>
    <t>D1 - Elektroinstalační materiál</t>
  </si>
  <si>
    <t>D2 - Kabelové soubory</t>
  </si>
  <si>
    <t>D3 - Jiné práce</t>
  </si>
  <si>
    <t>D4 -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</si>
  <si>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</si>
  <si>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</si>
  <si>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</si>
  <si>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</si>
  <si>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</si>
  <si>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</si>
  <si>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</si>
  <si>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</si>
  <si>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</si>
  <si>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</si>
  <si>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</si>
  <si>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</si>
  <si>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</si>
  <si>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</si>
  <si>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Elektroinstalační materiál</t>
  </si>
  <si>
    <t>ROZPOCET</t>
  </si>
  <si>
    <t>M</t>
  </si>
  <si>
    <t>Pol28</t>
  </si>
  <si>
    <t>Trubka ohebná PVC DN20</t>
  </si>
  <si>
    <t>m</t>
  </si>
  <si>
    <t>8</t>
  </si>
  <si>
    <t>4</t>
  </si>
  <si>
    <t>Pol29</t>
  </si>
  <si>
    <t>Trubka ohebná PVC DN25</t>
  </si>
  <si>
    <t>3</t>
  </si>
  <si>
    <t>Pol30</t>
  </si>
  <si>
    <t>Trubka ohebná PVC DN32</t>
  </si>
  <si>
    <t>6</t>
  </si>
  <si>
    <t>Pol31</t>
  </si>
  <si>
    <t>Trubka ohebná PVC DN50</t>
  </si>
  <si>
    <t>5</t>
  </si>
  <si>
    <t>Pol32</t>
  </si>
  <si>
    <t>Korugovaná chránička DN40</t>
  </si>
  <si>
    <t>10</t>
  </si>
  <si>
    <t>Pol33</t>
  </si>
  <si>
    <t>Krabice KP68</t>
  </si>
  <si>
    <t>ks</t>
  </si>
  <si>
    <t>12</t>
  </si>
  <si>
    <t>7</t>
  </si>
  <si>
    <t>Pol34</t>
  </si>
  <si>
    <t>Krabice KPR68</t>
  </si>
  <si>
    <t>14</t>
  </si>
  <si>
    <t>Pol35</t>
  </si>
  <si>
    <t>Krabice kruhová odbočná s víčkem KO97V</t>
  </si>
  <si>
    <t>16</t>
  </si>
  <si>
    <t>D2</t>
  </si>
  <si>
    <t>Kabelové soubory</t>
  </si>
  <si>
    <t>9</t>
  </si>
  <si>
    <t>Pol36</t>
  </si>
  <si>
    <t>CYKY-J 3x1,5</t>
  </si>
  <si>
    <t>18</t>
  </si>
  <si>
    <t>Pol37</t>
  </si>
  <si>
    <t>CYKY-J 5x1,5</t>
  </si>
  <si>
    <t>20</t>
  </si>
  <si>
    <t>11</t>
  </si>
  <si>
    <t>Pol38</t>
  </si>
  <si>
    <t>CYKY-J 7x1,5</t>
  </si>
  <si>
    <t>22</t>
  </si>
  <si>
    <t>Pol39</t>
  </si>
  <si>
    <t>CYKY-J 3x2,5</t>
  </si>
  <si>
    <t>24</t>
  </si>
  <si>
    <t>13</t>
  </si>
  <si>
    <t>Pol40</t>
  </si>
  <si>
    <t>CYKY-J 5x2,5</t>
  </si>
  <si>
    <t>26</t>
  </si>
  <si>
    <t>Pol41</t>
  </si>
  <si>
    <t>CYKY-J 5x10</t>
  </si>
  <si>
    <t>28</t>
  </si>
  <si>
    <t>Pol42</t>
  </si>
  <si>
    <t>1-CYKY-J 4x25</t>
  </si>
  <si>
    <t>30</t>
  </si>
  <si>
    <t>Pol43</t>
  </si>
  <si>
    <t>JYTY-O 2x1</t>
  </si>
  <si>
    <t>32</t>
  </si>
  <si>
    <t>17</t>
  </si>
  <si>
    <t>Pol44</t>
  </si>
  <si>
    <t>JYTY-O 4x1</t>
  </si>
  <si>
    <t>34</t>
  </si>
  <si>
    <t>Pol45</t>
  </si>
  <si>
    <t>H07RN-F 5Gx2,5 (pro poddajné přívody)</t>
  </si>
  <si>
    <t>36</t>
  </si>
  <si>
    <t>19</t>
  </si>
  <si>
    <t>Pol46</t>
  </si>
  <si>
    <t>1-CXKH-V-O 2x1,5 P60R</t>
  </si>
  <si>
    <t>38</t>
  </si>
  <si>
    <t>Pol47</t>
  </si>
  <si>
    <t>H07V-U 2,5</t>
  </si>
  <si>
    <t>40</t>
  </si>
  <si>
    <t>Pol48</t>
  </si>
  <si>
    <t>H07V-K 6</t>
  </si>
  <si>
    <t>42</t>
  </si>
  <si>
    <t>Pol49</t>
  </si>
  <si>
    <t>H07V-K 10</t>
  </si>
  <si>
    <t>44</t>
  </si>
  <si>
    <t>23</t>
  </si>
  <si>
    <t>Pol50</t>
  </si>
  <si>
    <t>H07V-K 16</t>
  </si>
  <si>
    <t>46</t>
  </si>
  <si>
    <t>Pol51</t>
  </si>
  <si>
    <t>H07V-K 25</t>
  </si>
  <si>
    <t>48</t>
  </si>
  <si>
    <t>25</t>
  </si>
  <si>
    <t>Pol52</t>
  </si>
  <si>
    <t xml:space="preserve">SYKFY   5x2x0,5</t>
  </si>
  <si>
    <t>50</t>
  </si>
  <si>
    <t>D3</t>
  </si>
  <si>
    <t>Jiné práce</t>
  </si>
  <si>
    <t>Pol53</t>
  </si>
  <si>
    <t>Průraz ve zdivu cihel. tl. 15cm, do průměru 6cm, vč. začištění</t>
  </si>
  <si>
    <t>52</t>
  </si>
  <si>
    <t>27</t>
  </si>
  <si>
    <t>Pol54</t>
  </si>
  <si>
    <t>Průraz ve zdivu cihel. tl. 30cm, do průměru 6cm, vč. začištění</t>
  </si>
  <si>
    <t>54</t>
  </si>
  <si>
    <t>Pol55</t>
  </si>
  <si>
    <t>Průraz ve zdivu cihel. tl. 45cm, do průměru 6cm, vč. začištění</t>
  </si>
  <si>
    <t>56</t>
  </si>
  <si>
    <t>29</t>
  </si>
  <si>
    <t>Pol56</t>
  </si>
  <si>
    <t>Průraz ve zdivu cihel. tl. 60cm, do průměru 6cm, vč. začištění</t>
  </si>
  <si>
    <t>58</t>
  </si>
  <si>
    <t>Pol57</t>
  </si>
  <si>
    <t>Vysekání kapsy v cihl. zdi, krabice do 100x100x50 mm</t>
  </si>
  <si>
    <t>60</t>
  </si>
  <si>
    <t>31</t>
  </si>
  <si>
    <t>Pol58</t>
  </si>
  <si>
    <t>Vysekání drážky v cihl. zdi do hl. 30 mm, š. do 30 mm</t>
  </si>
  <si>
    <t>62</t>
  </si>
  <si>
    <t>Pol59</t>
  </si>
  <si>
    <t>Vysekání drážky v cihl. zdi do hl. 30 mm, š. do 70 mm</t>
  </si>
  <si>
    <t>64</t>
  </si>
  <si>
    <t>33</t>
  </si>
  <si>
    <t>Pol60</t>
  </si>
  <si>
    <t>Vysekání drážky v cihl. zdi do hl. 30 mm, š. do 100 mm</t>
  </si>
  <si>
    <t>66</t>
  </si>
  <si>
    <t>Pol61</t>
  </si>
  <si>
    <t>Vysekání drážky v cihl. zdi do hl. 50 mm, š. do 150 mm</t>
  </si>
  <si>
    <t>68</t>
  </si>
  <si>
    <t>35</t>
  </si>
  <si>
    <t>Pol62</t>
  </si>
  <si>
    <t>Vyplnění a omítnutí drážky hl. 30 mm, š. do 30 mm</t>
  </si>
  <si>
    <t>70</t>
  </si>
  <si>
    <t>Pol63</t>
  </si>
  <si>
    <t xml:space="preserve">Vyplnění  a omítnutí drážky hl. 30 mm, š. do 70 mm</t>
  </si>
  <si>
    <t>72</t>
  </si>
  <si>
    <t>37</t>
  </si>
  <si>
    <t>Pol64</t>
  </si>
  <si>
    <t xml:space="preserve">Vyplnění  a omítnutí drážky hl. 30 mm, š. do 100 mm</t>
  </si>
  <si>
    <t>74</t>
  </si>
  <si>
    <t>Pol65</t>
  </si>
  <si>
    <t xml:space="preserve">Vyplnění a omítnutí  drážky hl. 50 mm, š. do 150 mm</t>
  </si>
  <si>
    <t>76</t>
  </si>
  <si>
    <t>39</t>
  </si>
  <si>
    <t>Pol66</t>
  </si>
  <si>
    <t>Vys. výklenků v cih. pro rozvaděč do 2 m2, hl 250mm</t>
  </si>
  <si>
    <t>78</t>
  </si>
  <si>
    <t>Pol67</t>
  </si>
  <si>
    <t>Vnitrostaveništní doprava suti a vybouraných hmot pro budovy v do 18 m ručně</t>
  </si>
  <si>
    <t>t</t>
  </si>
  <si>
    <t>80</t>
  </si>
  <si>
    <t>41</t>
  </si>
  <si>
    <t>Pol68</t>
  </si>
  <si>
    <t>Odvoz suti na skládku a vybouraných hmot nebo meziskládku do 1 km se složením</t>
  </si>
  <si>
    <t>82</t>
  </si>
  <si>
    <t>Pol69</t>
  </si>
  <si>
    <t>Příplatek k odvozu suti a vybouraných hmot na skládku ZKD 1 km přes 1 km</t>
  </si>
  <si>
    <t>84</t>
  </si>
  <si>
    <t>43</t>
  </si>
  <si>
    <t>Pol70</t>
  </si>
  <si>
    <t>Poplatek za uložení stavebního směsného odpadu na skládce (skládkovné)</t>
  </si>
  <si>
    <t>86</t>
  </si>
  <si>
    <t>Pol71</t>
  </si>
  <si>
    <t>Ruční výkop rýhy 35/90cm, hornina 4</t>
  </si>
  <si>
    <t>88</t>
  </si>
  <si>
    <t>45</t>
  </si>
  <si>
    <t>Pol72</t>
  </si>
  <si>
    <t>Zříz. lože, kryt cihla 35cm podél, štěrkopísek 5cm</t>
  </si>
  <si>
    <t>90</t>
  </si>
  <si>
    <t>Pol73</t>
  </si>
  <si>
    <t>Zakrytí výstraž. folií šíř. 22cm</t>
  </si>
  <si>
    <t>92</t>
  </si>
  <si>
    <t>47</t>
  </si>
  <si>
    <t>Pol74</t>
  </si>
  <si>
    <t xml:space="preserve">Ruční zához  rýhy 35/90cm, hornina 4</t>
  </si>
  <si>
    <t>94</t>
  </si>
  <si>
    <t>D4</t>
  </si>
  <si>
    <t>Ostatní</t>
  </si>
  <si>
    <t>Pol75</t>
  </si>
  <si>
    <t>Demontáž stávajících elektroinstalací</t>
  </si>
  <si>
    <t>hod</t>
  </si>
  <si>
    <t>96</t>
  </si>
  <si>
    <t>49</t>
  </si>
  <si>
    <t>Pol25</t>
  </si>
  <si>
    <t>Koordinace a spolupráce s jinými profesemi</t>
  </si>
  <si>
    <t>98</t>
  </si>
  <si>
    <t>Pol27</t>
  </si>
  <si>
    <t>HZS</t>
  </si>
  <si>
    <t>100</t>
  </si>
  <si>
    <t>LPS - LPS</t>
  </si>
  <si>
    <t>D1 - Uzemňovací materiál</t>
  </si>
  <si>
    <t>D2 - Jímací vedení a svody</t>
  </si>
  <si>
    <t>D3 - Ostatní</t>
  </si>
  <si>
    <t>Uzemňovací materiál</t>
  </si>
  <si>
    <t>Pol1</t>
  </si>
  <si>
    <t>Zaváděcí tyč 10mm nerez V4A l=1,5m</t>
  </si>
  <si>
    <t>Pol2</t>
  </si>
  <si>
    <t>Podpěra uzemňocavího vývodu</t>
  </si>
  <si>
    <t>Pol3</t>
  </si>
  <si>
    <t>drát nerez V4A o10mm</t>
  </si>
  <si>
    <t>Pol4</t>
  </si>
  <si>
    <t>pásek nerez V4A 30/3,5</t>
  </si>
  <si>
    <t>Pol5</t>
  </si>
  <si>
    <t>svorka páska-páska nerez V4A</t>
  </si>
  <si>
    <t>Pol6</t>
  </si>
  <si>
    <t>svorka páska-drát nerez V4A</t>
  </si>
  <si>
    <t>Pol7</t>
  </si>
  <si>
    <t>svorka drát-drát nerez V4A</t>
  </si>
  <si>
    <t>Pol8</t>
  </si>
  <si>
    <t>Zkušební svorka</t>
  </si>
  <si>
    <t>Pol9</t>
  </si>
  <si>
    <t>Štítek pro označení svodu</t>
  </si>
  <si>
    <t>Jímací vedení a svody</t>
  </si>
  <si>
    <t>Pol10</t>
  </si>
  <si>
    <t>Drát AlMgSi O8mm</t>
  </si>
  <si>
    <t>Pol11</t>
  </si>
  <si>
    <t>Jímací tyč Al 1m/o10mm s podpěrou na hřebenáč</t>
  </si>
  <si>
    <t>Pol12</t>
  </si>
  <si>
    <t>Svorka k jímací tyči o10mm Al</t>
  </si>
  <si>
    <t>Pol13</t>
  </si>
  <si>
    <t>Svorka MV Al DEHN 390051</t>
  </si>
  <si>
    <t>Pol14</t>
  </si>
  <si>
    <t>Svorka na falc/okapová Al (zvolit dle typu falcu a okaopů)</t>
  </si>
  <si>
    <t>Pol15</t>
  </si>
  <si>
    <t>Podpěra vedení výška 36mm</t>
  </si>
  <si>
    <t>Pol16</t>
  </si>
  <si>
    <t xml:space="preserve">Hmoždinka do pěnového polystyrenu  L 85mm  PA</t>
  </si>
  <si>
    <t>Pol17</t>
  </si>
  <si>
    <t>Podpěra vedení na hřebenáč (typ dle krytiny)</t>
  </si>
  <si>
    <t>Pol18</t>
  </si>
  <si>
    <t>Podpěra vedení do šikmých střech(dle typu kritiny)</t>
  </si>
  <si>
    <t>Pol19</t>
  </si>
  <si>
    <t>Podpěra vedení na okapové roury</t>
  </si>
  <si>
    <t>Pol20</t>
  </si>
  <si>
    <t>Ruční výkop rýhy 35/70cm, hornina 4</t>
  </si>
  <si>
    <t>Pol21</t>
  </si>
  <si>
    <t xml:space="preserve">Ruční zához  rýhy 35/70cm, hornina 4</t>
  </si>
  <si>
    <t>Pol22</t>
  </si>
  <si>
    <t>Rozebrání zámkové dlažby</t>
  </si>
  <si>
    <t>m2</t>
  </si>
  <si>
    <t>Pol23</t>
  </si>
  <si>
    <t>Zpětné uložení zámkové dlažby, včetně udusání a přípravy podkladu</t>
  </si>
  <si>
    <t>Pol24</t>
  </si>
  <si>
    <t>Demontáže stávajících částí bleskosvodů</t>
  </si>
  <si>
    <t>Pol26</t>
  </si>
  <si>
    <t>Provedení elektrorevize, vyprac. reviz. zprávy</t>
  </si>
  <si>
    <t>Rozvaděč RE_RH - Rozvaděč RE_RH</t>
  </si>
  <si>
    <t>D1 - Rozvaděče a příslušenství</t>
  </si>
  <si>
    <t>D2 - Ostatní</t>
  </si>
  <si>
    <t>Rozvaděče a příslušenství</t>
  </si>
  <si>
    <t>Pol138</t>
  </si>
  <si>
    <t>Rozvaděč zapuštěný, 2x elektroměrová vana, oddělená instalační část min.96M, EI15-DP1</t>
  </si>
  <si>
    <t>Pol139</t>
  </si>
  <si>
    <t>SPD TNC T1+T2 LPLIII</t>
  </si>
  <si>
    <t>Pol140</t>
  </si>
  <si>
    <t>jistič 10kA 6B-1</t>
  </si>
  <si>
    <t>Pol141</t>
  </si>
  <si>
    <t>jistič 10kA 10B-1</t>
  </si>
  <si>
    <t>Pol142</t>
  </si>
  <si>
    <t>jistič 10kA 16B-3</t>
  </si>
  <si>
    <t>Pol143</t>
  </si>
  <si>
    <t>jistič 10kA 25B-3</t>
  </si>
  <si>
    <t>Pol144</t>
  </si>
  <si>
    <t>jistič 10kA 32B-3</t>
  </si>
  <si>
    <t>Pol145</t>
  </si>
  <si>
    <t>jistič 10kA 40B-3</t>
  </si>
  <si>
    <t>Pol146</t>
  </si>
  <si>
    <t>jistič 10kA 50B-3</t>
  </si>
  <si>
    <t>Pol147</t>
  </si>
  <si>
    <t>jistič 10kA 16C-3</t>
  </si>
  <si>
    <t>Pol148</t>
  </si>
  <si>
    <t>Spínač páčkový 80-3 (iSW)</t>
  </si>
  <si>
    <t>Pol149</t>
  </si>
  <si>
    <t>podpěťová spoušť nereagující na napájecí napětí (iMNx)</t>
  </si>
  <si>
    <t>Pol150</t>
  </si>
  <si>
    <t>Proudový chránič 10kA 10B-1N-030AC</t>
  </si>
  <si>
    <t>Pol151</t>
  </si>
  <si>
    <t>Proudový chránič 10kA 16B-1N-030AC</t>
  </si>
  <si>
    <t>Pol152</t>
  </si>
  <si>
    <t>Řadová svorka šedá, 2,5mm2</t>
  </si>
  <si>
    <t>Pol153</t>
  </si>
  <si>
    <t>Řadová svorka modrá, 2,5mm2</t>
  </si>
  <si>
    <t>Pol154</t>
  </si>
  <si>
    <t>Řadová svorka šedá, 10mm2</t>
  </si>
  <si>
    <t>Pol155</t>
  </si>
  <si>
    <t>drobný materiál (svorky, lišty, vydrátování, atd.)</t>
  </si>
  <si>
    <t>kpl</t>
  </si>
  <si>
    <t>Pol156</t>
  </si>
  <si>
    <t>Sestavení rozvaděče, zkoušky, certifikace</t>
  </si>
  <si>
    <t>Rozvaděč RKT - Rozvaděč RKT</t>
  </si>
  <si>
    <t>Pol177</t>
  </si>
  <si>
    <t>Rozvodnice zapuštěná oceloplechová min.48M</t>
  </si>
  <si>
    <t>Pol158</t>
  </si>
  <si>
    <t>SPD TNS T2 LPLIII</t>
  </si>
  <si>
    <t>Pol159</t>
  </si>
  <si>
    <t>jistič 6kA 16B-3</t>
  </si>
  <si>
    <t>Pol173</t>
  </si>
  <si>
    <t>jistič 6kA 25B-3</t>
  </si>
  <si>
    <t>Pol178</t>
  </si>
  <si>
    <t>jistič 6kA 10B-1</t>
  </si>
  <si>
    <t>Pol161</t>
  </si>
  <si>
    <t>Spínač páčkový 40-3</t>
  </si>
  <si>
    <t>Pol163</t>
  </si>
  <si>
    <t>Proudový chránič 6kA 10B-1N-030AC</t>
  </si>
  <si>
    <t>Pol171</t>
  </si>
  <si>
    <t>Proudový chránič 6kA16B-1N-030AC</t>
  </si>
  <si>
    <t>Pol179</t>
  </si>
  <si>
    <t>Spínací hodiny (Astro) 2x16A</t>
  </si>
  <si>
    <t>Pol165</t>
  </si>
  <si>
    <t>Pol175</t>
  </si>
  <si>
    <t>Řadová svorka šedá, 6mm2</t>
  </si>
  <si>
    <t>Pol180</t>
  </si>
  <si>
    <t>Rozvaděč RM1 - Rozvaděč RM1</t>
  </si>
  <si>
    <t>Pol157</t>
  </si>
  <si>
    <t>Rozvodnice zapuštěná oceloplechová min.96M</t>
  </si>
  <si>
    <t>Pol160</t>
  </si>
  <si>
    <t>Pol162</t>
  </si>
  <si>
    <t>Proudový chránič 6kA 40-4-030AC</t>
  </si>
  <si>
    <t>Pol164</t>
  </si>
  <si>
    <t>Pol166</t>
  </si>
  <si>
    <t>Rozvaděč RM2 - Rozvaděč RM2</t>
  </si>
  <si>
    <t>Pol167</t>
  </si>
  <si>
    <t>Pol168</t>
  </si>
  <si>
    <t>jistič 6kA 16C-3</t>
  </si>
  <si>
    <t>Pol169</t>
  </si>
  <si>
    <t>jistič 6kA 16C-1</t>
  </si>
  <si>
    <t>Pol170</t>
  </si>
  <si>
    <t>Spínač páčkový 63-3</t>
  </si>
  <si>
    <t>Rozvaděč RM3 - Rozvaděč RM3</t>
  </si>
  <si>
    <t>Pol172</t>
  </si>
  <si>
    <t>Rozvodnice nástěnná min.36M IP44</t>
  </si>
  <si>
    <t>Pol174</t>
  </si>
  <si>
    <t>Proudový chránič 10kA 40-4-300A-S</t>
  </si>
  <si>
    <t>Pol176</t>
  </si>
  <si>
    <t>SP - SP</t>
  </si>
  <si>
    <t>D2 - Instalační materiál</t>
  </si>
  <si>
    <t>Instalační materiál</t>
  </si>
  <si>
    <t>Pol81</t>
  </si>
  <si>
    <t>Spínač 3-pólový 25A min.IP44 zapuštěný</t>
  </si>
  <si>
    <t>Pol82</t>
  </si>
  <si>
    <t>Zásuvka bílá 2P+T MODUL45</t>
  </si>
  <si>
    <t>Pol83</t>
  </si>
  <si>
    <t>Pl. Inst. krabice do betonu 16/24M</t>
  </si>
  <si>
    <t>Pol84</t>
  </si>
  <si>
    <t>Podlahová kr. 24M pro krytinu, šedá</t>
  </si>
  <si>
    <t>Pol85</t>
  </si>
  <si>
    <t>Stropní detektor pohybu PIR 360° pro spínání VZT</t>
  </si>
  <si>
    <t>Pol86</t>
  </si>
  <si>
    <t>Zasuvka bílá 2P+T bezšroubová s clonkami</t>
  </si>
  <si>
    <t>Pol87</t>
  </si>
  <si>
    <t>Zas. bílá 2P+T bezšr., IP44 s víčkem, komplet.</t>
  </si>
  <si>
    <t>Pol88</t>
  </si>
  <si>
    <t>Spínač ř.1</t>
  </si>
  <si>
    <t>Pol89</t>
  </si>
  <si>
    <t>Spínač ř.5</t>
  </si>
  <si>
    <t>Pol90</t>
  </si>
  <si>
    <t>Přepínač ř.6</t>
  </si>
  <si>
    <t>Pol91</t>
  </si>
  <si>
    <t>Přepínač ř.6+6</t>
  </si>
  <si>
    <t>Pol92</t>
  </si>
  <si>
    <t>Přepínač ř.7</t>
  </si>
  <si>
    <t>Pol93</t>
  </si>
  <si>
    <t>Klapka jednoduchá bílá</t>
  </si>
  <si>
    <t>Pol94</t>
  </si>
  <si>
    <t>Klapka dělená bílá</t>
  </si>
  <si>
    <t>Pol95</t>
  </si>
  <si>
    <t>1_rameček bílý</t>
  </si>
  <si>
    <t>Pol96</t>
  </si>
  <si>
    <t>2_rameček bílý</t>
  </si>
  <si>
    <t>Pol97</t>
  </si>
  <si>
    <t>5_rameček bílý</t>
  </si>
  <si>
    <t>Pol98</t>
  </si>
  <si>
    <t>Přípojnice MET</t>
  </si>
  <si>
    <t>Pol99</t>
  </si>
  <si>
    <t>Přípojnice EVP</t>
  </si>
  <si>
    <t>Pol100</t>
  </si>
  <si>
    <t>termostat na DIN, včetně teplotního čidla</t>
  </si>
  <si>
    <t>Pol115</t>
  </si>
  <si>
    <t>termostat pro venkovní aplikace</t>
  </si>
  <si>
    <t>-327821429</t>
  </si>
  <si>
    <t>Pol101</t>
  </si>
  <si>
    <t>ultratenký topný kabel 220W</t>
  </si>
  <si>
    <t>Pol102</t>
  </si>
  <si>
    <t>fixační pásek, délka 10m</t>
  </si>
  <si>
    <t>Pol103</t>
  </si>
  <si>
    <t>Tlačítko signální tahové (nouzový přivolávací systém)</t>
  </si>
  <si>
    <t>Pol104</t>
  </si>
  <si>
    <t>kontrolní modul s alarmem (nouzový přivolávací systém)</t>
  </si>
  <si>
    <t>Pol105</t>
  </si>
  <si>
    <t>nulovací tlačítko (nouzový přivolávací systém)</t>
  </si>
  <si>
    <t>Pol106</t>
  </si>
  <si>
    <t>transformátor (nouzový přivolávací systém)</t>
  </si>
  <si>
    <t>Pol107</t>
  </si>
  <si>
    <t>Rámeček jednonásobný (nouzový přivolávací systém)</t>
  </si>
  <si>
    <t>Pol108</t>
  </si>
  <si>
    <t>Rámeček dvojnásobný (nouzový přivolávací systém)</t>
  </si>
  <si>
    <t>Pol109</t>
  </si>
  <si>
    <t>časovač do instalční krabice</t>
  </si>
  <si>
    <t>Pol110</t>
  </si>
  <si>
    <t>požární tlačítko se sklem "TOTAL STOP"</t>
  </si>
  <si>
    <t>Pol111</t>
  </si>
  <si>
    <t>krabice pod omítkupro požární tlačítko</t>
  </si>
  <si>
    <t>Pol112</t>
  </si>
  <si>
    <t>Přidružený materiál</t>
  </si>
  <si>
    <t>Pol113</t>
  </si>
  <si>
    <t>Prokabelování technologií ostatních profesí dle požadavkůvýrobců</t>
  </si>
  <si>
    <t>Pol114</t>
  </si>
  <si>
    <t>Provedení vých. elektrorevize, vyprac. reviz. zprávy</t>
  </si>
  <si>
    <t>SV - SV</t>
  </si>
  <si>
    <t>D1 - Svítidla včetně zdrojů</t>
  </si>
  <si>
    <t>Svítidla včetně zdrojů</t>
  </si>
  <si>
    <t>ALU lišta pro LED pásek</t>
  </si>
  <si>
    <t>Pol116</t>
  </si>
  <si>
    <t>LED pásek vnitřní (dle výberu architekta)</t>
  </si>
  <si>
    <t>Pol117</t>
  </si>
  <si>
    <t>Zdroj pro LED pásek</t>
  </si>
  <si>
    <t>Pol118</t>
  </si>
  <si>
    <t>Svítidlo nástěnné LED IP44 s pohybovým čidlem</t>
  </si>
  <si>
    <t>Pol119</t>
  </si>
  <si>
    <t>Svítidlo nástěnné LED IP44</t>
  </si>
  <si>
    <t>Pol120</t>
  </si>
  <si>
    <t>Venkovnísloupkové LED svítidlo.Antivandalové provedení.Tělo svítidla je vyrobeno z tlakově litého hliníku,práškově lakováno černou barvou.Čirý difuzor s úhlem vyzařování 146°x 119°.Elektronický předřadník. (15W/480lm)</t>
  </si>
  <si>
    <t>Pol121</t>
  </si>
  <si>
    <t>Venkovnívestavné LED svítidlo.Antivandalové provedení.Vhodné pro přejezd vozidel o maximální hmotnosti 4000 kg.Tělo svítidla je vyrobeno z tlakově litého hliníku, práškově lakováno černou barvou.Difuzor z tvrzeného skla.Elektronický předřadník. (15W/433lm</t>
  </si>
  <si>
    <t>Pol122</t>
  </si>
  <si>
    <t>vestavné svítidlo s tmavě šedým povrchem pro osvětlení schodišťových stupňů, IP54, (3W/250lm)</t>
  </si>
  <si>
    <t>Pol123</t>
  </si>
  <si>
    <t>"A1" - Kruhové přisazené LED svítidlo, d=350, 2900lm, 4000K, CRI80, 29W, EVG, IP54</t>
  </si>
  <si>
    <t>Pol124</t>
  </si>
  <si>
    <t>"A2" - Kruhové přisazené LED svítidlo, d=350, 3100lm, 4000K, CRI80, 32W, EVG, IP54</t>
  </si>
  <si>
    <t>Pol125</t>
  </si>
  <si>
    <t>"B1" - Kruhové zavěšené prstencové LED svítidlo, d=965, 13900lm, 4000K, CRI80, 96W, EVG, satin</t>
  </si>
  <si>
    <t>Pol126</t>
  </si>
  <si>
    <t>"B1N" -Kruhové zavěšené prstencové LED svítidlo, d=965, 14740lm, 4000K, CRI80, 96W, EVG, satin + NO. 450lm, 6W</t>
  </si>
  <si>
    <t>Pol127</t>
  </si>
  <si>
    <t>"C1" - Kruhové zavěšené prstencové LED svítidlo, 20688lm/10344lm, 4000K, CRI80, 202W, EVG, satin, d=2280mm</t>
  </si>
  <si>
    <t>Pol128</t>
  </si>
  <si>
    <t>"D1" - Kruhové přisazené LED svítidlo, d=560, 5000lm, 4000K, CRI80, 65W, EVG, IP20</t>
  </si>
  <si>
    <t>Pol129</t>
  </si>
  <si>
    <t>"E1" - Prachotěsné LED svítidlo, 4069lm, 4000K, CRI80, 29,7W, EVG, IP66</t>
  </si>
  <si>
    <t>Pol130</t>
  </si>
  <si>
    <t>"F1" - Designové zavěšené LED svítidlo, 7896lm, 4000K, CRI80, 53W, EVG, satin, IP20 + NO 648lm</t>
  </si>
  <si>
    <t>Pol131</t>
  </si>
  <si>
    <t>"F2" - Designové zavěšené LED svítidlo, 3948lm, 4000K, CRI80, 26W, EVG, satin, IP20 + NO 648lm</t>
  </si>
  <si>
    <t>Pol132</t>
  </si>
  <si>
    <t>"G1" - Designové nástěnné LED svítidlo, 1096/548lm, 4000K, CRI80, 17W, EVG</t>
  </si>
  <si>
    <t>Pol133</t>
  </si>
  <si>
    <t>"NO1" - Nouzové LED svítidlo, autotest, 450lm, 6W, IP20, pris. round 140mm</t>
  </si>
  <si>
    <t>Pol134</t>
  </si>
  <si>
    <t xml:space="preserve">"NP1" - Nouzové LED svítidlo nástěnné, autotest,  200lm, 3W, IP65</t>
  </si>
  <si>
    <t>Pol135</t>
  </si>
  <si>
    <t>Přidružený materiál (svorky apod.)</t>
  </si>
  <si>
    <t>Pol136</t>
  </si>
  <si>
    <t>Demontáž svítidla VO včetně výložníku, očištění a opětovná montáž svítidla</t>
  </si>
  <si>
    <t>Pol137</t>
  </si>
  <si>
    <t>Demontáže a likvidace stávajících svítidel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</si>
</sst>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31_2021_SLN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ŠTERNBERK - MATEŘSKÁ ŠKOLA OBLOUKOVÁ_SLN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21. 12. 2021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ROUND(SUM(AG95:AG103),2)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ROUND(SUM(AS95:AS103),2)</f>
        <v>0</v>
      </c>
      <c r="AT94" s="110">
        <f>ROUND(SUM(AV94:AW94),2)</f>
        <v>0</v>
      </c>
      <c r="AU94" s="111">
        <f>ROUND(SUM(AU95:AU103),5)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ROUND(SUM(AZ95:AZ103),2)</f>
        <v>0</v>
      </c>
      <c r="BA94" s="110">
        <f>ROUND(SUM(BA95:BA103),2)</f>
        <v>0</v>
      </c>
      <c r="BB94" s="110">
        <f>ROUND(SUM(BB95:BB103),2)</f>
        <v>0</v>
      </c>
      <c r="BC94" s="110">
        <f>ROUND(SUM(BC95:BC103),2)</f>
        <v>0</v>
      </c>
      <c r="BD94" s="112">
        <f>ROUND(SUM(BD95:BD103),2)</f>
        <v>0</v>
      </c>
      <c r="BE94" s="6"/>
      <c r="BS94" s="113" t="s">
        <v>72</v>
      </c>
      <c r="BT94" s="113" t="s">
        <v>73</v>
      </c>
      <c r="BU94" s="114" t="s">
        <v>74</v>
      </c>
      <c r="BV94" s="113" t="s">
        <v>75</v>
      </c>
      <c r="BW94" s="113" t="s">
        <v>5</v>
      </c>
      <c r="BX94" s="113" t="s">
        <v>76</v>
      </c>
      <c r="CL94" s="113" t="s">
        <v>1</v>
      </c>
    </row>
    <row r="95" s="7" customFormat="1" ht="16.5" customHeight="1">
      <c r="A95" s="115" t="s">
        <v>77</v>
      </c>
      <c r="B95" s="116"/>
      <c r="C95" s="117"/>
      <c r="D95" s="118" t="s">
        <v>78</v>
      </c>
      <c r="E95" s="118"/>
      <c r="F95" s="118"/>
      <c r="G95" s="118"/>
      <c r="H95" s="118"/>
      <c r="I95" s="119"/>
      <c r="J95" s="118" t="s">
        <v>78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'KT - KT'!J30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79</v>
      </c>
      <c r="AR95" s="122"/>
      <c r="AS95" s="123">
        <v>0</v>
      </c>
      <c r="AT95" s="124">
        <f>ROUND(SUM(AV95:AW95),2)</f>
        <v>0</v>
      </c>
      <c r="AU95" s="125">
        <f>'KT - KT'!P120</f>
        <v>0</v>
      </c>
      <c r="AV95" s="124">
        <f>'KT - KT'!J33</f>
        <v>0</v>
      </c>
      <c r="AW95" s="124">
        <f>'KT - KT'!J34</f>
        <v>0</v>
      </c>
      <c r="AX95" s="124">
        <f>'KT - KT'!J35</f>
        <v>0</v>
      </c>
      <c r="AY95" s="124">
        <f>'KT - KT'!J36</f>
        <v>0</v>
      </c>
      <c r="AZ95" s="124">
        <f>'KT - KT'!F33</f>
        <v>0</v>
      </c>
      <c r="BA95" s="124">
        <f>'KT - KT'!F34</f>
        <v>0</v>
      </c>
      <c r="BB95" s="124">
        <f>'KT - KT'!F35</f>
        <v>0</v>
      </c>
      <c r="BC95" s="124">
        <f>'KT - KT'!F36</f>
        <v>0</v>
      </c>
      <c r="BD95" s="126">
        <f>'KT - KT'!F37</f>
        <v>0</v>
      </c>
      <c r="BE95" s="7"/>
      <c r="BT95" s="127" t="s">
        <v>80</v>
      </c>
      <c r="BV95" s="127" t="s">
        <v>75</v>
      </c>
      <c r="BW95" s="127" t="s">
        <v>81</v>
      </c>
      <c r="BX95" s="127" t="s">
        <v>5</v>
      </c>
      <c r="CL95" s="127" t="s">
        <v>1</v>
      </c>
      <c r="CM95" s="127" t="s">
        <v>82</v>
      </c>
    </row>
    <row r="96" s="7" customFormat="1" ht="16.5" customHeight="1">
      <c r="A96" s="115" t="s">
        <v>77</v>
      </c>
      <c r="B96" s="116"/>
      <c r="C96" s="117"/>
      <c r="D96" s="118" t="s">
        <v>83</v>
      </c>
      <c r="E96" s="118"/>
      <c r="F96" s="118"/>
      <c r="G96" s="118"/>
      <c r="H96" s="118"/>
      <c r="I96" s="119"/>
      <c r="J96" s="118" t="s">
        <v>83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'LPS - LPS'!J30</f>
        <v>0</v>
      </c>
      <c r="AH96" s="119"/>
      <c r="AI96" s="119"/>
      <c r="AJ96" s="119"/>
      <c r="AK96" s="119"/>
      <c r="AL96" s="119"/>
      <c r="AM96" s="119"/>
      <c r="AN96" s="120">
        <f>SUM(AG96,AT96)</f>
        <v>0</v>
      </c>
      <c r="AO96" s="119"/>
      <c r="AP96" s="119"/>
      <c r="AQ96" s="121" t="s">
        <v>79</v>
      </c>
      <c r="AR96" s="122"/>
      <c r="AS96" s="123">
        <v>0</v>
      </c>
      <c r="AT96" s="124">
        <f>ROUND(SUM(AV96:AW96),2)</f>
        <v>0</v>
      </c>
      <c r="AU96" s="125">
        <f>'LPS - LPS'!P119</f>
        <v>0</v>
      </c>
      <c r="AV96" s="124">
        <f>'LPS - LPS'!J33</f>
        <v>0</v>
      </c>
      <c r="AW96" s="124">
        <f>'LPS - LPS'!J34</f>
        <v>0</v>
      </c>
      <c r="AX96" s="124">
        <f>'LPS - LPS'!J35</f>
        <v>0</v>
      </c>
      <c r="AY96" s="124">
        <f>'LPS - LPS'!J36</f>
        <v>0</v>
      </c>
      <c r="AZ96" s="124">
        <f>'LPS - LPS'!F33</f>
        <v>0</v>
      </c>
      <c r="BA96" s="124">
        <f>'LPS - LPS'!F34</f>
        <v>0</v>
      </c>
      <c r="BB96" s="124">
        <f>'LPS - LPS'!F35</f>
        <v>0</v>
      </c>
      <c r="BC96" s="124">
        <f>'LPS - LPS'!F36</f>
        <v>0</v>
      </c>
      <c r="BD96" s="126">
        <f>'LPS - LPS'!F37</f>
        <v>0</v>
      </c>
      <c r="BE96" s="7"/>
      <c r="BT96" s="127" t="s">
        <v>80</v>
      </c>
      <c r="BV96" s="127" t="s">
        <v>75</v>
      </c>
      <c r="BW96" s="127" t="s">
        <v>84</v>
      </c>
      <c r="BX96" s="127" t="s">
        <v>5</v>
      </c>
      <c r="CL96" s="127" t="s">
        <v>1</v>
      </c>
      <c r="CM96" s="127" t="s">
        <v>82</v>
      </c>
    </row>
    <row r="97" s="7" customFormat="1" ht="37.5" customHeight="1">
      <c r="A97" s="115" t="s">
        <v>77</v>
      </c>
      <c r="B97" s="116"/>
      <c r="C97" s="117"/>
      <c r="D97" s="118" t="s">
        <v>85</v>
      </c>
      <c r="E97" s="118"/>
      <c r="F97" s="118"/>
      <c r="G97" s="118"/>
      <c r="H97" s="118"/>
      <c r="I97" s="119"/>
      <c r="J97" s="118" t="s">
        <v>85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'Rozvaděč RE_RH - Rozvaděč...'!J30</f>
        <v>0</v>
      </c>
      <c r="AH97" s="119"/>
      <c r="AI97" s="119"/>
      <c r="AJ97" s="119"/>
      <c r="AK97" s="119"/>
      <c r="AL97" s="119"/>
      <c r="AM97" s="119"/>
      <c r="AN97" s="120">
        <f>SUM(AG97,AT97)</f>
        <v>0</v>
      </c>
      <c r="AO97" s="119"/>
      <c r="AP97" s="119"/>
      <c r="AQ97" s="121" t="s">
        <v>79</v>
      </c>
      <c r="AR97" s="122"/>
      <c r="AS97" s="123">
        <v>0</v>
      </c>
      <c r="AT97" s="124">
        <f>ROUND(SUM(AV97:AW97),2)</f>
        <v>0</v>
      </c>
      <c r="AU97" s="125">
        <f>'Rozvaděč RE_RH - Rozvaděč...'!P118</f>
        <v>0</v>
      </c>
      <c r="AV97" s="124">
        <f>'Rozvaděč RE_RH - Rozvaděč...'!J33</f>
        <v>0</v>
      </c>
      <c r="AW97" s="124">
        <f>'Rozvaděč RE_RH - Rozvaděč...'!J34</f>
        <v>0</v>
      </c>
      <c r="AX97" s="124">
        <f>'Rozvaděč RE_RH - Rozvaděč...'!J35</f>
        <v>0</v>
      </c>
      <c r="AY97" s="124">
        <f>'Rozvaděč RE_RH - Rozvaděč...'!J36</f>
        <v>0</v>
      </c>
      <c r="AZ97" s="124">
        <f>'Rozvaděč RE_RH - Rozvaděč...'!F33</f>
        <v>0</v>
      </c>
      <c r="BA97" s="124">
        <f>'Rozvaděč RE_RH - Rozvaděč...'!F34</f>
        <v>0</v>
      </c>
      <c r="BB97" s="124">
        <f>'Rozvaděč RE_RH - Rozvaděč...'!F35</f>
        <v>0</v>
      </c>
      <c r="BC97" s="124">
        <f>'Rozvaděč RE_RH - Rozvaděč...'!F36</f>
        <v>0</v>
      </c>
      <c r="BD97" s="126">
        <f>'Rozvaděč RE_RH - Rozvaděč...'!F37</f>
        <v>0</v>
      </c>
      <c r="BE97" s="7"/>
      <c r="BT97" s="127" t="s">
        <v>80</v>
      </c>
      <c r="BV97" s="127" t="s">
        <v>75</v>
      </c>
      <c r="BW97" s="127" t="s">
        <v>86</v>
      </c>
      <c r="BX97" s="127" t="s">
        <v>5</v>
      </c>
      <c r="CL97" s="127" t="s">
        <v>1</v>
      </c>
      <c r="CM97" s="127" t="s">
        <v>82</v>
      </c>
    </row>
    <row r="98" s="7" customFormat="1" ht="24.75" customHeight="1">
      <c r="A98" s="115" t="s">
        <v>77</v>
      </c>
      <c r="B98" s="116"/>
      <c r="C98" s="117"/>
      <c r="D98" s="118" t="s">
        <v>87</v>
      </c>
      <c r="E98" s="118"/>
      <c r="F98" s="118"/>
      <c r="G98" s="118"/>
      <c r="H98" s="118"/>
      <c r="I98" s="119"/>
      <c r="J98" s="118" t="s">
        <v>87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'Rozvaděč RKT - Rozvaděč RKT'!J30</f>
        <v>0</v>
      </c>
      <c r="AH98" s="119"/>
      <c r="AI98" s="119"/>
      <c r="AJ98" s="119"/>
      <c r="AK98" s="119"/>
      <c r="AL98" s="119"/>
      <c r="AM98" s="119"/>
      <c r="AN98" s="120">
        <f>SUM(AG98,AT98)</f>
        <v>0</v>
      </c>
      <c r="AO98" s="119"/>
      <c r="AP98" s="119"/>
      <c r="AQ98" s="121" t="s">
        <v>79</v>
      </c>
      <c r="AR98" s="122"/>
      <c r="AS98" s="123">
        <v>0</v>
      </c>
      <c r="AT98" s="124">
        <f>ROUND(SUM(AV98:AW98),2)</f>
        <v>0</v>
      </c>
      <c r="AU98" s="125">
        <f>'Rozvaděč RKT - Rozvaděč RKT'!P118</f>
        <v>0</v>
      </c>
      <c r="AV98" s="124">
        <f>'Rozvaděč RKT - Rozvaděč RKT'!J33</f>
        <v>0</v>
      </c>
      <c r="AW98" s="124">
        <f>'Rozvaděč RKT - Rozvaděč RKT'!J34</f>
        <v>0</v>
      </c>
      <c r="AX98" s="124">
        <f>'Rozvaděč RKT - Rozvaděč RKT'!J35</f>
        <v>0</v>
      </c>
      <c r="AY98" s="124">
        <f>'Rozvaděč RKT - Rozvaděč RKT'!J36</f>
        <v>0</v>
      </c>
      <c r="AZ98" s="124">
        <f>'Rozvaděč RKT - Rozvaděč RKT'!F33</f>
        <v>0</v>
      </c>
      <c r="BA98" s="124">
        <f>'Rozvaděč RKT - Rozvaděč RKT'!F34</f>
        <v>0</v>
      </c>
      <c r="BB98" s="124">
        <f>'Rozvaděč RKT - Rozvaděč RKT'!F35</f>
        <v>0</v>
      </c>
      <c r="BC98" s="124">
        <f>'Rozvaděč RKT - Rozvaděč RKT'!F36</f>
        <v>0</v>
      </c>
      <c r="BD98" s="126">
        <f>'Rozvaděč RKT - Rozvaděč RKT'!F37</f>
        <v>0</v>
      </c>
      <c r="BE98" s="7"/>
      <c r="BT98" s="127" t="s">
        <v>80</v>
      </c>
      <c r="BV98" s="127" t="s">
        <v>75</v>
      </c>
      <c r="BW98" s="127" t="s">
        <v>88</v>
      </c>
      <c r="BX98" s="127" t="s">
        <v>5</v>
      </c>
      <c r="CL98" s="127" t="s">
        <v>1</v>
      </c>
      <c r="CM98" s="127" t="s">
        <v>82</v>
      </c>
    </row>
    <row r="99" s="7" customFormat="1" ht="24.75" customHeight="1">
      <c r="A99" s="115" t="s">
        <v>77</v>
      </c>
      <c r="B99" s="116"/>
      <c r="C99" s="117"/>
      <c r="D99" s="118" t="s">
        <v>89</v>
      </c>
      <c r="E99" s="118"/>
      <c r="F99" s="118"/>
      <c r="G99" s="118"/>
      <c r="H99" s="118"/>
      <c r="I99" s="119"/>
      <c r="J99" s="118" t="s">
        <v>89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'Rozvaděč RM1 - Rozvaděč RM1'!J30</f>
        <v>0</v>
      </c>
      <c r="AH99" s="119"/>
      <c r="AI99" s="119"/>
      <c r="AJ99" s="119"/>
      <c r="AK99" s="119"/>
      <c r="AL99" s="119"/>
      <c r="AM99" s="119"/>
      <c r="AN99" s="120">
        <f>SUM(AG99,AT99)</f>
        <v>0</v>
      </c>
      <c r="AO99" s="119"/>
      <c r="AP99" s="119"/>
      <c r="AQ99" s="121" t="s">
        <v>79</v>
      </c>
      <c r="AR99" s="122"/>
      <c r="AS99" s="123">
        <v>0</v>
      </c>
      <c r="AT99" s="124">
        <f>ROUND(SUM(AV99:AW99),2)</f>
        <v>0</v>
      </c>
      <c r="AU99" s="125">
        <f>'Rozvaděč RM1 - Rozvaděč RM1'!P118</f>
        <v>0</v>
      </c>
      <c r="AV99" s="124">
        <f>'Rozvaděč RM1 - Rozvaděč RM1'!J33</f>
        <v>0</v>
      </c>
      <c r="AW99" s="124">
        <f>'Rozvaděč RM1 - Rozvaděč RM1'!J34</f>
        <v>0</v>
      </c>
      <c r="AX99" s="124">
        <f>'Rozvaděč RM1 - Rozvaděč RM1'!J35</f>
        <v>0</v>
      </c>
      <c r="AY99" s="124">
        <f>'Rozvaděč RM1 - Rozvaděč RM1'!J36</f>
        <v>0</v>
      </c>
      <c r="AZ99" s="124">
        <f>'Rozvaděč RM1 - Rozvaděč RM1'!F33</f>
        <v>0</v>
      </c>
      <c r="BA99" s="124">
        <f>'Rozvaděč RM1 - Rozvaděč RM1'!F34</f>
        <v>0</v>
      </c>
      <c r="BB99" s="124">
        <f>'Rozvaděč RM1 - Rozvaděč RM1'!F35</f>
        <v>0</v>
      </c>
      <c r="BC99" s="124">
        <f>'Rozvaděč RM1 - Rozvaděč RM1'!F36</f>
        <v>0</v>
      </c>
      <c r="BD99" s="126">
        <f>'Rozvaděč RM1 - Rozvaděč RM1'!F37</f>
        <v>0</v>
      </c>
      <c r="BE99" s="7"/>
      <c r="BT99" s="127" t="s">
        <v>80</v>
      </c>
      <c r="BV99" s="127" t="s">
        <v>75</v>
      </c>
      <c r="BW99" s="127" t="s">
        <v>90</v>
      </c>
      <c r="BX99" s="127" t="s">
        <v>5</v>
      </c>
      <c r="CL99" s="127" t="s">
        <v>1</v>
      </c>
      <c r="CM99" s="127" t="s">
        <v>82</v>
      </c>
    </row>
    <row r="100" s="7" customFormat="1" ht="24.75" customHeight="1">
      <c r="A100" s="115" t="s">
        <v>77</v>
      </c>
      <c r="B100" s="116"/>
      <c r="C100" s="117"/>
      <c r="D100" s="118" t="s">
        <v>91</v>
      </c>
      <c r="E100" s="118"/>
      <c r="F100" s="118"/>
      <c r="G100" s="118"/>
      <c r="H100" s="118"/>
      <c r="I100" s="119"/>
      <c r="J100" s="118" t="s">
        <v>91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'Rozvaděč RM2 - Rozvaděč RM2'!J30</f>
        <v>0</v>
      </c>
      <c r="AH100" s="119"/>
      <c r="AI100" s="119"/>
      <c r="AJ100" s="119"/>
      <c r="AK100" s="119"/>
      <c r="AL100" s="119"/>
      <c r="AM100" s="119"/>
      <c r="AN100" s="120">
        <f>SUM(AG100,AT100)</f>
        <v>0</v>
      </c>
      <c r="AO100" s="119"/>
      <c r="AP100" s="119"/>
      <c r="AQ100" s="121" t="s">
        <v>79</v>
      </c>
      <c r="AR100" s="122"/>
      <c r="AS100" s="123">
        <v>0</v>
      </c>
      <c r="AT100" s="124">
        <f>ROUND(SUM(AV100:AW100),2)</f>
        <v>0</v>
      </c>
      <c r="AU100" s="125">
        <f>'Rozvaděč RM2 - Rozvaděč RM2'!P118</f>
        <v>0</v>
      </c>
      <c r="AV100" s="124">
        <f>'Rozvaděč RM2 - Rozvaděč RM2'!J33</f>
        <v>0</v>
      </c>
      <c r="AW100" s="124">
        <f>'Rozvaděč RM2 - Rozvaděč RM2'!J34</f>
        <v>0</v>
      </c>
      <c r="AX100" s="124">
        <f>'Rozvaděč RM2 - Rozvaděč RM2'!J35</f>
        <v>0</v>
      </c>
      <c r="AY100" s="124">
        <f>'Rozvaděč RM2 - Rozvaděč RM2'!J36</f>
        <v>0</v>
      </c>
      <c r="AZ100" s="124">
        <f>'Rozvaděč RM2 - Rozvaděč RM2'!F33</f>
        <v>0</v>
      </c>
      <c r="BA100" s="124">
        <f>'Rozvaděč RM2 - Rozvaděč RM2'!F34</f>
        <v>0</v>
      </c>
      <c r="BB100" s="124">
        <f>'Rozvaděč RM2 - Rozvaděč RM2'!F35</f>
        <v>0</v>
      </c>
      <c r="BC100" s="124">
        <f>'Rozvaděč RM2 - Rozvaděč RM2'!F36</f>
        <v>0</v>
      </c>
      <c r="BD100" s="126">
        <f>'Rozvaděč RM2 - Rozvaděč RM2'!F37</f>
        <v>0</v>
      </c>
      <c r="BE100" s="7"/>
      <c r="BT100" s="127" t="s">
        <v>80</v>
      </c>
      <c r="BV100" s="127" t="s">
        <v>75</v>
      </c>
      <c r="BW100" s="127" t="s">
        <v>92</v>
      </c>
      <c r="BX100" s="127" t="s">
        <v>5</v>
      </c>
      <c r="CL100" s="127" t="s">
        <v>1</v>
      </c>
      <c r="CM100" s="127" t="s">
        <v>82</v>
      </c>
    </row>
    <row r="101" s="7" customFormat="1" ht="24.75" customHeight="1">
      <c r="A101" s="115" t="s">
        <v>77</v>
      </c>
      <c r="B101" s="116"/>
      <c r="C101" s="117"/>
      <c r="D101" s="118" t="s">
        <v>93</v>
      </c>
      <c r="E101" s="118"/>
      <c r="F101" s="118"/>
      <c r="G101" s="118"/>
      <c r="H101" s="118"/>
      <c r="I101" s="119"/>
      <c r="J101" s="118" t="s">
        <v>93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'Rozvaděč RM3 - Rozvaděč RM3'!J30</f>
        <v>0</v>
      </c>
      <c r="AH101" s="119"/>
      <c r="AI101" s="119"/>
      <c r="AJ101" s="119"/>
      <c r="AK101" s="119"/>
      <c r="AL101" s="119"/>
      <c r="AM101" s="119"/>
      <c r="AN101" s="120">
        <f>SUM(AG101,AT101)</f>
        <v>0</v>
      </c>
      <c r="AO101" s="119"/>
      <c r="AP101" s="119"/>
      <c r="AQ101" s="121" t="s">
        <v>79</v>
      </c>
      <c r="AR101" s="122"/>
      <c r="AS101" s="123">
        <v>0</v>
      </c>
      <c r="AT101" s="124">
        <f>ROUND(SUM(AV101:AW101),2)</f>
        <v>0</v>
      </c>
      <c r="AU101" s="125">
        <f>'Rozvaděč RM3 - Rozvaděč RM3'!P118</f>
        <v>0</v>
      </c>
      <c r="AV101" s="124">
        <f>'Rozvaděč RM3 - Rozvaděč RM3'!J33</f>
        <v>0</v>
      </c>
      <c r="AW101" s="124">
        <f>'Rozvaděč RM3 - Rozvaděč RM3'!J34</f>
        <v>0</v>
      </c>
      <c r="AX101" s="124">
        <f>'Rozvaděč RM3 - Rozvaděč RM3'!J35</f>
        <v>0</v>
      </c>
      <c r="AY101" s="124">
        <f>'Rozvaděč RM3 - Rozvaděč RM3'!J36</f>
        <v>0</v>
      </c>
      <c r="AZ101" s="124">
        <f>'Rozvaděč RM3 - Rozvaděč RM3'!F33</f>
        <v>0</v>
      </c>
      <c r="BA101" s="124">
        <f>'Rozvaděč RM3 - Rozvaděč RM3'!F34</f>
        <v>0</v>
      </c>
      <c r="BB101" s="124">
        <f>'Rozvaděč RM3 - Rozvaděč RM3'!F35</f>
        <v>0</v>
      </c>
      <c r="BC101" s="124">
        <f>'Rozvaděč RM3 - Rozvaděč RM3'!F36</f>
        <v>0</v>
      </c>
      <c r="BD101" s="126">
        <f>'Rozvaděč RM3 - Rozvaděč RM3'!F37</f>
        <v>0</v>
      </c>
      <c r="BE101" s="7"/>
      <c r="BT101" s="127" t="s">
        <v>80</v>
      </c>
      <c r="BV101" s="127" t="s">
        <v>75</v>
      </c>
      <c r="BW101" s="127" t="s">
        <v>94</v>
      </c>
      <c r="BX101" s="127" t="s">
        <v>5</v>
      </c>
      <c r="CL101" s="127" t="s">
        <v>1</v>
      </c>
      <c r="CM101" s="127" t="s">
        <v>82</v>
      </c>
    </row>
    <row r="102" s="7" customFormat="1" ht="16.5" customHeight="1">
      <c r="A102" s="115" t="s">
        <v>77</v>
      </c>
      <c r="B102" s="116"/>
      <c r="C102" s="117"/>
      <c r="D102" s="118" t="s">
        <v>95</v>
      </c>
      <c r="E102" s="118"/>
      <c r="F102" s="118"/>
      <c r="G102" s="118"/>
      <c r="H102" s="118"/>
      <c r="I102" s="119"/>
      <c r="J102" s="118" t="s">
        <v>95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'SP - SP'!J30</f>
        <v>0</v>
      </c>
      <c r="AH102" s="119"/>
      <c r="AI102" s="119"/>
      <c r="AJ102" s="119"/>
      <c r="AK102" s="119"/>
      <c r="AL102" s="119"/>
      <c r="AM102" s="119"/>
      <c r="AN102" s="120">
        <f>SUM(AG102,AT102)</f>
        <v>0</v>
      </c>
      <c r="AO102" s="119"/>
      <c r="AP102" s="119"/>
      <c r="AQ102" s="121" t="s">
        <v>79</v>
      </c>
      <c r="AR102" s="122"/>
      <c r="AS102" s="123">
        <v>0</v>
      </c>
      <c r="AT102" s="124">
        <f>ROUND(SUM(AV102:AW102),2)</f>
        <v>0</v>
      </c>
      <c r="AU102" s="125">
        <f>'SP - SP'!P118</f>
        <v>0</v>
      </c>
      <c r="AV102" s="124">
        <f>'SP - SP'!J33</f>
        <v>0</v>
      </c>
      <c r="AW102" s="124">
        <f>'SP - SP'!J34</f>
        <v>0</v>
      </c>
      <c r="AX102" s="124">
        <f>'SP - SP'!J35</f>
        <v>0</v>
      </c>
      <c r="AY102" s="124">
        <f>'SP - SP'!J36</f>
        <v>0</v>
      </c>
      <c r="AZ102" s="124">
        <f>'SP - SP'!F33</f>
        <v>0</v>
      </c>
      <c r="BA102" s="124">
        <f>'SP - SP'!F34</f>
        <v>0</v>
      </c>
      <c r="BB102" s="124">
        <f>'SP - SP'!F35</f>
        <v>0</v>
      </c>
      <c r="BC102" s="124">
        <f>'SP - SP'!F36</f>
        <v>0</v>
      </c>
      <c r="BD102" s="126">
        <f>'SP - SP'!F37</f>
        <v>0</v>
      </c>
      <c r="BE102" s="7"/>
      <c r="BT102" s="127" t="s">
        <v>80</v>
      </c>
      <c r="BV102" s="127" t="s">
        <v>75</v>
      </c>
      <c r="BW102" s="127" t="s">
        <v>96</v>
      </c>
      <c r="BX102" s="127" t="s">
        <v>5</v>
      </c>
      <c r="CL102" s="127" t="s">
        <v>1</v>
      </c>
      <c r="CM102" s="127" t="s">
        <v>82</v>
      </c>
    </row>
    <row r="103" s="7" customFormat="1" ht="16.5" customHeight="1">
      <c r="A103" s="115" t="s">
        <v>77</v>
      </c>
      <c r="B103" s="116"/>
      <c r="C103" s="117"/>
      <c r="D103" s="118" t="s">
        <v>97</v>
      </c>
      <c r="E103" s="118"/>
      <c r="F103" s="118"/>
      <c r="G103" s="118"/>
      <c r="H103" s="118"/>
      <c r="I103" s="119"/>
      <c r="J103" s="118" t="s">
        <v>97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'SV - SV'!J30</f>
        <v>0</v>
      </c>
      <c r="AH103" s="119"/>
      <c r="AI103" s="119"/>
      <c r="AJ103" s="119"/>
      <c r="AK103" s="119"/>
      <c r="AL103" s="119"/>
      <c r="AM103" s="119"/>
      <c r="AN103" s="120">
        <f>SUM(AG103,AT103)</f>
        <v>0</v>
      </c>
      <c r="AO103" s="119"/>
      <c r="AP103" s="119"/>
      <c r="AQ103" s="121" t="s">
        <v>79</v>
      </c>
      <c r="AR103" s="122"/>
      <c r="AS103" s="128">
        <v>0</v>
      </c>
      <c r="AT103" s="129">
        <f>ROUND(SUM(AV103:AW103),2)</f>
        <v>0</v>
      </c>
      <c r="AU103" s="130">
        <f>'SV - SV'!P118</f>
        <v>0</v>
      </c>
      <c r="AV103" s="129">
        <f>'SV - SV'!J33</f>
        <v>0</v>
      </c>
      <c r="AW103" s="129">
        <f>'SV - SV'!J34</f>
        <v>0</v>
      </c>
      <c r="AX103" s="129">
        <f>'SV - SV'!J35</f>
        <v>0</v>
      </c>
      <c r="AY103" s="129">
        <f>'SV - SV'!J36</f>
        <v>0</v>
      </c>
      <c r="AZ103" s="129">
        <f>'SV - SV'!F33</f>
        <v>0</v>
      </c>
      <c r="BA103" s="129">
        <f>'SV - SV'!F34</f>
        <v>0</v>
      </c>
      <c r="BB103" s="129">
        <f>'SV - SV'!F35</f>
        <v>0</v>
      </c>
      <c r="BC103" s="129">
        <f>'SV - SV'!F36</f>
        <v>0</v>
      </c>
      <c r="BD103" s="131">
        <f>'SV - SV'!F37</f>
        <v>0</v>
      </c>
      <c r="BE103" s="7"/>
      <c r="BT103" s="127" t="s">
        <v>80</v>
      </c>
      <c r="BV103" s="127" t="s">
        <v>75</v>
      </c>
      <c r="BW103" s="127" t="s">
        <v>98</v>
      </c>
      <c r="BX103" s="127" t="s">
        <v>5</v>
      </c>
      <c r="CL103" s="127" t="s">
        <v>1</v>
      </c>
      <c r="CM103" s="127" t="s">
        <v>82</v>
      </c>
    </row>
    <row r="104" s="2" customFormat="1" ht="30" customHeight="1">
      <c r="A104" s="34"/>
      <c r="B104" s="35"/>
      <c r="C104" s="36"/>
      <c r="D104" s="36"/>
      <c r="E104" s="36"/>
      <c r="F104" s="36"/>
      <c r="G104" s="36"/>
      <c r="H104" s="36"/>
      <c r="I104" s="36"/>
      <c r="J104" s="36"/>
      <c r="K104" s="36"/>
      <c r="L104" s="36"/>
      <c r="M104" s="36"/>
      <c r="N104" s="36"/>
      <c r="O104" s="36"/>
      <c r="P104" s="36"/>
      <c r="Q104" s="36"/>
      <c r="R104" s="36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F104" s="36"/>
      <c r="AG104" s="36"/>
      <c r="AH104" s="36"/>
      <c r="AI104" s="36"/>
      <c r="AJ104" s="36"/>
      <c r="AK104" s="36"/>
      <c r="AL104" s="36"/>
      <c r="AM104" s="36"/>
      <c r="AN104" s="36"/>
      <c r="AO104" s="36"/>
      <c r="AP104" s="36"/>
      <c r="AQ104" s="36"/>
      <c r="AR104" s="40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</row>
    <row r="105" s="2" customFormat="1" ht="6.96" customHeight="1">
      <c r="A105" s="34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3"/>
      <c r="U105" s="63"/>
      <c r="V105" s="63"/>
      <c r="W105" s="63"/>
      <c r="X105" s="63"/>
      <c r="Y105" s="63"/>
      <c r="Z105" s="63"/>
      <c r="AA105" s="63"/>
      <c r="AB105" s="63"/>
      <c r="AC105" s="63"/>
      <c r="AD105" s="63"/>
      <c r="AE105" s="63"/>
      <c r="AF105" s="63"/>
      <c r="AG105" s="63"/>
      <c r="AH105" s="63"/>
      <c r="AI105" s="63"/>
      <c r="AJ105" s="63"/>
      <c r="AK105" s="63"/>
      <c r="AL105" s="63"/>
      <c r="AM105" s="63"/>
      <c r="AN105" s="63"/>
      <c r="AO105" s="63"/>
      <c r="AP105" s="63"/>
      <c r="AQ105" s="63"/>
      <c r="AR105" s="40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</row>
  </sheetData>
  <sheetProtection sheet="1" formatColumns="0" formatRows="0" objects="1" scenarios="1" spinCount="100000" saltValue="TgtM607SgloUCFc+NNDTkkHGcTo5U8eEo6y9DVJAWFSFkO7DaVBnkvBjQ8V2KdSLtD7XsEQnoE6CYFhPgoR7Cg==" hashValue="IE8EYJfL7OYx+McLud/S4gBLVcP0dXbbcmSWZoJIPVBvxSBbNzRTzXG+tGvP61BNfVmnivqWv8KqYqJZEX0n3Q==" algorithmName="SHA-512" password="CC35"/>
  <mergeCells count="7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N103:AP103"/>
    <mergeCell ref="AG103:AM103"/>
    <mergeCell ref="D103:H103"/>
    <mergeCell ref="J103:AF103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KT - KT'!C2" display="/"/>
    <hyperlink ref="A96" location="'LPS - LPS'!C2" display="/"/>
    <hyperlink ref="A97" location="'Rozvaděč RE_RH - Rozvaděč...'!C2" display="/"/>
    <hyperlink ref="A98" location="'Rozvaděč RKT - Rozvaděč RKT'!C2" display="/"/>
    <hyperlink ref="A99" location="'Rozvaděč RM1 - Rozvaděč RM1'!C2" display="/"/>
    <hyperlink ref="A100" location="'Rozvaděč RM2 - Rozvaděč RM2'!C2" display="/"/>
    <hyperlink ref="A101" location="'Rozvaděč RM3 - Rozvaděč RM3'!C2" display="/"/>
    <hyperlink ref="A102" location="'SP - SP'!C2" display="/"/>
    <hyperlink ref="A103" location="'SV - S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528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ROUND((SUM(BE118:BE145)),  2)</f>
        <v>0</v>
      </c>
      <c r="G33" s="34"/>
      <c r="H33" s="34"/>
      <c r="I33" s="151">
        <v>0.20999999999999999</v>
      </c>
      <c r="J33" s="150">
        <f>ROUND(((SUM(BE118:BE145))*I33),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ROUND((SUM(BF118:BF145)),  2)</f>
        <v>0</v>
      </c>
      <c r="G34" s="34"/>
      <c r="H34" s="34"/>
      <c r="I34" s="151">
        <v>0.14999999999999999</v>
      </c>
      <c r="J34" s="150">
        <f>ROUND(((SUM(BF118:BF145))*I34),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ROUND((SUM(BG118:BG145)),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ROUND((SUM(BH118:BH145)),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ROUND((SUM(BI118:BI145)),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SV - SV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529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J141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SV - SV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P119+P141</f>
        <v>0</v>
      </c>
      <c r="Q118" s="100"/>
      <c r="R118" s="190">
        <f>R119+R141</f>
        <v>0</v>
      </c>
      <c r="S118" s="100"/>
      <c r="T118" s="191">
        <f>T119+T141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BK119+BK141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530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SUM(P120:P140)</f>
        <v>0</v>
      </c>
      <c r="Q119" s="201"/>
      <c r="R119" s="202">
        <f>SUM(R120:R140)</f>
        <v>0</v>
      </c>
      <c r="S119" s="201"/>
      <c r="T119" s="203">
        <f>SUM(T120:T140)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SUM(BK120:BK140)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497</v>
      </c>
      <c r="F120" s="209" t="s">
        <v>531</v>
      </c>
      <c r="G120" s="210" t="s">
        <v>130</v>
      </c>
      <c r="H120" s="211">
        <v>32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532</v>
      </c>
      <c r="F121" s="209" t="s">
        <v>533</v>
      </c>
      <c r="G121" s="210" t="s">
        <v>130</v>
      </c>
      <c r="H121" s="211">
        <v>335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534</v>
      </c>
      <c r="F122" s="209" t="s">
        <v>535</v>
      </c>
      <c r="G122" s="210" t="s">
        <v>147</v>
      </c>
      <c r="H122" s="211">
        <v>8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536</v>
      </c>
      <c r="F123" s="209" t="s">
        <v>537</v>
      </c>
      <c r="G123" s="210" t="s">
        <v>147</v>
      </c>
      <c r="H123" s="211">
        <v>4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538</v>
      </c>
      <c r="F124" s="209" t="s">
        <v>539</v>
      </c>
      <c r="G124" s="210" t="s">
        <v>147</v>
      </c>
      <c r="H124" s="211">
        <v>1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62.7" customHeight="1">
      <c r="A125" s="34"/>
      <c r="B125" s="35"/>
      <c r="C125" s="207" t="s">
        <v>138</v>
      </c>
      <c r="D125" s="207" t="s">
        <v>127</v>
      </c>
      <c r="E125" s="208" t="s">
        <v>540</v>
      </c>
      <c r="F125" s="209" t="s">
        <v>541</v>
      </c>
      <c r="G125" s="210" t="s">
        <v>147</v>
      </c>
      <c r="H125" s="211">
        <v>17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66.75" customHeight="1">
      <c r="A126" s="34"/>
      <c r="B126" s="35"/>
      <c r="C126" s="207" t="s">
        <v>149</v>
      </c>
      <c r="D126" s="207" t="s">
        <v>127</v>
      </c>
      <c r="E126" s="208" t="s">
        <v>542</v>
      </c>
      <c r="F126" s="209" t="s">
        <v>543</v>
      </c>
      <c r="G126" s="210" t="s">
        <v>147</v>
      </c>
      <c r="H126" s="211">
        <v>7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24.15" customHeight="1">
      <c r="A127" s="34"/>
      <c r="B127" s="35"/>
      <c r="C127" s="207" t="s">
        <v>131</v>
      </c>
      <c r="D127" s="207" t="s">
        <v>127</v>
      </c>
      <c r="E127" s="208" t="s">
        <v>544</v>
      </c>
      <c r="F127" s="209" t="s">
        <v>545</v>
      </c>
      <c r="G127" s="210" t="s">
        <v>147</v>
      </c>
      <c r="H127" s="211">
        <v>11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24.15" customHeight="1">
      <c r="A128" s="34"/>
      <c r="B128" s="35"/>
      <c r="C128" s="207" t="s">
        <v>158</v>
      </c>
      <c r="D128" s="207" t="s">
        <v>127</v>
      </c>
      <c r="E128" s="208" t="s">
        <v>546</v>
      </c>
      <c r="F128" s="209" t="s">
        <v>547</v>
      </c>
      <c r="G128" s="210" t="s">
        <v>147</v>
      </c>
      <c r="H128" s="211">
        <v>47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24.15" customHeight="1">
      <c r="A129" s="34"/>
      <c r="B129" s="35"/>
      <c r="C129" s="207" t="s">
        <v>144</v>
      </c>
      <c r="D129" s="207" t="s">
        <v>127</v>
      </c>
      <c r="E129" s="208" t="s">
        <v>548</v>
      </c>
      <c r="F129" s="209" t="s">
        <v>549</v>
      </c>
      <c r="G129" s="210" t="s">
        <v>147</v>
      </c>
      <c r="H129" s="211">
        <v>13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2" customFormat="1" ht="33" customHeight="1">
      <c r="A130" s="34"/>
      <c r="B130" s="35"/>
      <c r="C130" s="207" t="s">
        <v>165</v>
      </c>
      <c r="D130" s="207" t="s">
        <v>127</v>
      </c>
      <c r="E130" s="208" t="s">
        <v>550</v>
      </c>
      <c r="F130" s="209" t="s">
        <v>551</v>
      </c>
      <c r="G130" s="210" t="s">
        <v>147</v>
      </c>
      <c r="H130" s="211">
        <v>10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168</v>
      </c>
    </row>
    <row r="131" s="2" customFormat="1" ht="37.8" customHeight="1">
      <c r="A131" s="34"/>
      <c r="B131" s="35"/>
      <c r="C131" s="207" t="s">
        <v>148</v>
      </c>
      <c r="D131" s="207" t="s">
        <v>127</v>
      </c>
      <c r="E131" s="208" t="s">
        <v>552</v>
      </c>
      <c r="F131" s="209" t="s">
        <v>553</v>
      </c>
      <c r="G131" s="210" t="s">
        <v>147</v>
      </c>
      <c r="H131" s="211">
        <v>2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171</v>
      </c>
    </row>
    <row r="132" s="2" customFormat="1" ht="37.8" customHeight="1">
      <c r="A132" s="34"/>
      <c r="B132" s="35"/>
      <c r="C132" s="207" t="s">
        <v>172</v>
      </c>
      <c r="D132" s="207" t="s">
        <v>127</v>
      </c>
      <c r="E132" s="208" t="s">
        <v>554</v>
      </c>
      <c r="F132" s="209" t="s">
        <v>555</v>
      </c>
      <c r="G132" s="210" t="s">
        <v>147</v>
      </c>
      <c r="H132" s="211">
        <v>8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175</v>
      </c>
    </row>
    <row r="133" s="2" customFormat="1" ht="24.15" customHeight="1">
      <c r="A133" s="34"/>
      <c r="B133" s="35"/>
      <c r="C133" s="207" t="s">
        <v>152</v>
      </c>
      <c r="D133" s="207" t="s">
        <v>127</v>
      </c>
      <c r="E133" s="208" t="s">
        <v>556</v>
      </c>
      <c r="F133" s="209" t="s">
        <v>557</v>
      </c>
      <c r="G133" s="210" t="s">
        <v>147</v>
      </c>
      <c r="H133" s="211">
        <v>21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178</v>
      </c>
    </row>
    <row r="134" s="2" customFormat="1" ht="24.15" customHeight="1">
      <c r="A134" s="34"/>
      <c r="B134" s="35"/>
      <c r="C134" s="207" t="s">
        <v>8</v>
      </c>
      <c r="D134" s="207" t="s">
        <v>127</v>
      </c>
      <c r="E134" s="208" t="s">
        <v>558</v>
      </c>
      <c r="F134" s="209" t="s">
        <v>559</v>
      </c>
      <c r="G134" s="210" t="s">
        <v>147</v>
      </c>
      <c r="H134" s="211">
        <v>1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181</v>
      </c>
    </row>
    <row r="135" s="2" customFormat="1" ht="33" customHeight="1">
      <c r="A135" s="34"/>
      <c r="B135" s="35"/>
      <c r="C135" s="207" t="s">
        <v>155</v>
      </c>
      <c r="D135" s="207" t="s">
        <v>127</v>
      </c>
      <c r="E135" s="208" t="s">
        <v>560</v>
      </c>
      <c r="F135" s="209" t="s">
        <v>561</v>
      </c>
      <c r="G135" s="210" t="s">
        <v>147</v>
      </c>
      <c r="H135" s="211">
        <v>3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131</v>
      </c>
      <c r="AT135" s="220" t="s">
        <v>127</v>
      </c>
      <c r="AU135" s="220" t="s">
        <v>80</v>
      </c>
      <c r="AY135" s="13" t="s">
        <v>126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132</v>
      </c>
      <c r="BM135" s="220" t="s">
        <v>184</v>
      </c>
    </row>
    <row r="136" s="2" customFormat="1" ht="33" customHeight="1">
      <c r="A136" s="34"/>
      <c r="B136" s="35"/>
      <c r="C136" s="207" t="s">
        <v>185</v>
      </c>
      <c r="D136" s="207" t="s">
        <v>127</v>
      </c>
      <c r="E136" s="208" t="s">
        <v>562</v>
      </c>
      <c r="F136" s="209" t="s">
        <v>563</v>
      </c>
      <c r="G136" s="210" t="s">
        <v>147</v>
      </c>
      <c r="H136" s="211">
        <v>19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131</v>
      </c>
      <c r="AT136" s="220" t="s">
        <v>127</v>
      </c>
      <c r="AU136" s="220" t="s">
        <v>80</v>
      </c>
      <c r="AY136" s="13" t="s">
        <v>126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132</v>
      </c>
      <c r="BM136" s="220" t="s">
        <v>188</v>
      </c>
    </row>
    <row r="137" s="2" customFormat="1" ht="24.15" customHeight="1">
      <c r="A137" s="34"/>
      <c r="B137" s="35"/>
      <c r="C137" s="207" t="s">
        <v>161</v>
      </c>
      <c r="D137" s="207" t="s">
        <v>127</v>
      </c>
      <c r="E137" s="208" t="s">
        <v>564</v>
      </c>
      <c r="F137" s="209" t="s">
        <v>565</v>
      </c>
      <c r="G137" s="210" t="s">
        <v>147</v>
      </c>
      <c r="H137" s="211">
        <v>1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131</v>
      </c>
      <c r="AT137" s="220" t="s">
        <v>127</v>
      </c>
      <c r="AU137" s="220" t="s">
        <v>80</v>
      </c>
      <c r="AY137" s="13" t="s">
        <v>126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132</v>
      </c>
      <c r="BM137" s="220" t="s">
        <v>191</v>
      </c>
    </row>
    <row r="138" s="2" customFormat="1" ht="24.15" customHeight="1">
      <c r="A138" s="34"/>
      <c r="B138" s="35"/>
      <c r="C138" s="207" t="s">
        <v>192</v>
      </c>
      <c r="D138" s="207" t="s">
        <v>127</v>
      </c>
      <c r="E138" s="208" t="s">
        <v>566</v>
      </c>
      <c r="F138" s="209" t="s">
        <v>567</v>
      </c>
      <c r="G138" s="210" t="s">
        <v>147</v>
      </c>
      <c r="H138" s="211">
        <v>10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131</v>
      </c>
      <c r="AT138" s="220" t="s">
        <v>127</v>
      </c>
      <c r="AU138" s="220" t="s">
        <v>80</v>
      </c>
      <c r="AY138" s="13" t="s">
        <v>126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132</v>
      </c>
      <c r="BM138" s="220" t="s">
        <v>195</v>
      </c>
    </row>
    <row r="139" s="2" customFormat="1" ht="24.15" customHeight="1">
      <c r="A139" s="34"/>
      <c r="B139" s="35"/>
      <c r="C139" s="207" t="s">
        <v>164</v>
      </c>
      <c r="D139" s="207" t="s">
        <v>127</v>
      </c>
      <c r="E139" s="208" t="s">
        <v>568</v>
      </c>
      <c r="F139" s="209" t="s">
        <v>569</v>
      </c>
      <c r="G139" s="210" t="s">
        <v>147</v>
      </c>
      <c r="H139" s="211">
        <v>11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131</v>
      </c>
      <c r="AT139" s="220" t="s">
        <v>127</v>
      </c>
      <c r="AU139" s="220" t="s">
        <v>80</v>
      </c>
      <c r="AY139" s="13" t="s">
        <v>126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132</v>
      </c>
      <c r="BM139" s="220" t="s">
        <v>198</v>
      </c>
    </row>
    <row r="140" s="2" customFormat="1" ht="16.5" customHeight="1">
      <c r="A140" s="34"/>
      <c r="B140" s="35"/>
      <c r="C140" s="207" t="s">
        <v>7</v>
      </c>
      <c r="D140" s="207" t="s">
        <v>127</v>
      </c>
      <c r="E140" s="208" t="s">
        <v>570</v>
      </c>
      <c r="F140" s="209" t="s">
        <v>571</v>
      </c>
      <c r="G140" s="210" t="s">
        <v>406</v>
      </c>
      <c r="H140" s="211">
        <v>1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131</v>
      </c>
      <c r="AT140" s="220" t="s">
        <v>127</v>
      </c>
      <c r="AU140" s="220" t="s">
        <v>80</v>
      </c>
      <c r="AY140" s="13" t="s">
        <v>126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132</v>
      </c>
      <c r="BM140" s="220" t="s">
        <v>201</v>
      </c>
    </row>
    <row r="141" s="11" customFormat="1" ht="25.92" customHeight="1">
      <c r="A141" s="11"/>
      <c r="B141" s="193"/>
      <c r="C141" s="194"/>
      <c r="D141" s="195" t="s">
        <v>72</v>
      </c>
      <c r="E141" s="196" t="s">
        <v>156</v>
      </c>
      <c r="F141" s="196" t="s">
        <v>297</v>
      </c>
      <c r="G141" s="194"/>
      <c r="H141" s="194"/>
      <c r="I141" s="197"/>
      <c r="J141" s="198">
        <f>BK141</f>
        <v>0</v>
      </c>
      <c r="K141" s="194"/>
      <c r="L141" s="199"/>
      <c r="M141" s="200"/>
      <c r="N141" s="201"/>
      <c r="O141" s="201"/>
      <c r="P141" s="202">
        <f>SUM(P142:P145)</f>
        <v>0</v>
      </c>
      <c r="Q141" s="201"/>
      <c r="R141" s="202">
        <f>SUM(R142:R145)</f>
        <v>0</v>
      </c>
      <c r="S141" s="201"/>
      <c r="T141" s="203">
        <f>SUM(T142:T145)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4" t="s">
        <v>80</v>
      </c>
      <c r="AT141" s="205" t="s">
        <v>72</v>
      </c>
      <c r="AU141" s="205" t="s">
        <v>73</v>
      </c>
      <c r="AY141" s="204" t="s">
        <v>126</v>
      </c>
      <c r="BK141" s="206">
        <f>SUM(BK142:BK145)</f>
        <v>0</v>
      </c>
    </row>
    <row r="142" s="2" customFormat="1" ht="24.15" customHeight="1">
      <c r="A142" s="34"/>
      <c r="B142" s="35"/>
      <c r="C142" s="207" t="s">
        <v>168</v>
      </c>
      <c r="D142" s="207" t="s">
        <v>127</v>
      </c>
      <c r="E142" s="208" t="s">
        <v>572</v>
      </c>
      <c r="F142" s="209" t="s">
        <v>573</v>
      </c>
      <c r="G142" s="210" t="s">
        <v>300</v>
      </c>
      <c r="H142" s="211">
        <v>5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131</v>
      </c>
      <c r="AT142" s="220" t="s">
        <v>127</v>
      </c>
      <c r="AU142" s="220" t="s">
        <v>80</v>
      </c>
      <c r="AY142" s="13" t="s">
        <v>126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132</v>
      </c>
      <c r="BM142" s="220" t="s">
        <v>204</v>
      </c>
    </row>
    <row r="143" s="2" customFormat="1" ht="16.5" customHeight="1">
      <c r="A143" s="34"/>
      <c r="B143" s="35"/>
      <c r="C143" s="207" t="s">
        <v>205</v>
      </c>
      <c r="D143" s="207" t="s">
        <v>127</v>
      </c>
      <c r="E143" s="208" t="s">
        <v>574</v>
      </c>
      <c r="F143" s="209" t="s">
        <v>575</v>
      </c>
      <c r="G143" s="210" t="s">
        <v>300</v>
      </c>
      <c r="H143" s="211">
        <v>8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131</v>
      </c>
      <c r="AT143" s="220" t="s">
        <v>127</v>
      </c>
      <c r="AU143" s="220" t="s">
        <v>80</v>
      </c>
      <c r="AY143" s="13" t="s">
        <v>126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132</v>
      </c>
      <c r="BM143" s="220" t="s">
        <v>208</v>
      </c>
    </row>
    <row r="144" s="2" customFormat="1" ht="16.5" customHeight="1">
      <c r="A144" s="34"/>
      <c r="B144" s="35"/>
      <c r="C144" s="207" t="s">
        <v>171</v>
      </c>
      <c r="D144" s="207" t="s">
        <v>127</v>
      </c>
      <c r="E144" s="208" t="s">
        <v>303</v>
      </c>
      <c r="F144" s="209" t="s">
        <v>304</v>
      </c>
      <c r="G144" s="210" t="s">
        <v>300</v>
      </c>
      <c r="H144" s="211">
        <v>6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131</v>
      </c>
      <c r="AT144" s="220" t="s">
        <v>127</v>
      </c>
      <c r="AU144" s="220" t="s">
        <v>80</v>
      </c>
      <c r="AY144" s="13" t="s">
        <v>126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132</v>
      </c>
      <c r="BM144" s="220" t="s">
        <v>211</v>
      </c>
    </row>
    <row r="145" s="2" customFormat="1" ht="16.5" customHeight="1">
      <c r="A145" s="34"/>
      <c r="B145" s="35"/>
      <c r="C145" s="207" t="s">
        <v>212</v>
      </c>
      <c r="D145" s="207" t="s">
        <v>127</v>
      </c>
      <c r="E145" s="208" t="s">
        <v>306</v>
      </c>
      <c r="F145" s="209" t="s">
        <v>307</v>
      </c>
      <c r="G145" s="210" t="s">
        <v>300</v>
      </c>
      <c r="H145" s="211">
        <v>10</v>
      </c>
      <c r="I145" s="212"/>
      <c r="J145" s="213">
        <f>ROUND(I145*H145,2)</f>
        <v>0</v>
      </c>
      <c r="K145" s="214"/>
      <c r="L145" s="215"/>
      <c r="M145" s="222" t="s">
        <v>1</v>
      </c>
      <c r="N145" s="223" t="s">
        <v>38</v>
      </c>
      <c r="O145" s="224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131</v>
      </c>
      <c r="AT145" s="220" t="s">
        <v>127</v>
      </c>
      <c r="AU145" s="220" t="s">
        <v>80</v>
      </c>
      <c r="AY145" s="13" t="s">
        <v>126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132</v>
      </c>
      <c r="BM145" s="220" t="s">
        <v>215</v>
      </c>
    </row>
    <row r="146" s="2" customFormat="1" ht="6.96" customHeight="1">
      <c r="A146" s="34"/>
      <c r="B146" s="62"/>
      <c r="C146" s="63"/>
      <c r="D146" s="63"/>
      <c r="E146" s="63"/>
      <c r="F146" s="63"/>
      <c r="G146" s="63"/>
      <c r="H146" s="63"/>
      <c r="I146" s="63"/>
      <c r="J146" s="63"/>
      <c r="K146" s="63"/>
      <c r="L146" s="40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sheetProtection sheet="1" autoFilter="0" formatColumns="0" formatRows="0" objects="1" scenarios="1" spinCount="100000" saltValue="x8xuVaXMhR0Xfi3iL4YuOO0xuQQKJSyYVmjFwQVUjVqUbt2e1Rw2E3sk3K9qVDC8YkRxp5Cw+9L/VxViB5K2pQ==" hashValue="Hf4zPFPYn+ic8BrBxiAj9qEpDX5KwclBBgSzVGnW4gp64MuFG/EMYRx6nUzfBFu3EEEXTQHhQR0Cv+yJrUg9pA==" algorithmName="SHA-512" password="CC35"/>
  <autoFilter ref="C117:K14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101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ROUND(J120,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ROUND((SUM(BE120:BE174)),  2)</f>
        <v>0</v>
      </c>
      <c r="G33" s="34"/>
      <c r="H33" s="34"/>
      <c r="I33" s="151">
        <v>0.20999999999999999</v>
      </c>
      <c r="J33" s="150">
        <f>ROUND(((SUM(BE120:BE174))*I33),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ROUND((SUM(BF120:BF174)),  2)</f>
        <v>0</v>
      </c>
      <c r="G34" s="34"/>
      <c r="H34" s="34"/>
      <c r="I34" s="151">
        <v>0.14999999999999999</v>
      </c>
      <c r="J34" s="150">
        <f>ROUND(((SUM(BF120:BF174))*I34),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ROUND((SUM(BG120:BG174)),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ROUND((SUM(BH120:BH174)),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ROUND((SUM(BI120:BI174)),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KT - KT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J120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107</v>
      </c>
      <c r="E97" s="178"/>
      <c r="F97" s="178"/>
      <c r="G97" s="178"/>
      <c r="H97" s="178"/>
      <c r="I97" s="178"/>
      <c r="J97" s="179">
        <f>J121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108</v>
      </c>
      <c r="E98" s="178"/>
      <c r="F98" s="178"/>
      <c r="G98" s="178"/>
      <c r="H98" s="178"/>
      <c r="I98" s="178"/>
      <c r="J98" s="179">
        <f>J130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109</v>
      </c>
      <c r="E99" s="178"/>
      <c r="F99" s="178"/>
      <c r="G99" s="178"/>
      <c r="H99" s="178"/>
      <c r="I99" s="178"/>
      <c r="J99" s="179">
        <f>J148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5"/>
      <c r="C100" s="176"/>
      <c r="D100" s="177" t="s">
        <v>110</v>
      </c>
      <c r="E100" s="178"/>
      <c r="F100" s="178"/>
      <c r="G100" s="178"/>
      <c r="H100" s="178"/>
      <c r="I100" s="178"/>
      <c r="J100" s="179">
        <f>J171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4"/>
      <c r="B101" s="35"/>
      <c r="C101" s="36"/>
      <c r="D101" s="36"/>
      <c r="E101" s="36"/>
      <c r="F101" s="36"/>
      <c r="G101" s="36"/>
      <c r="H101" s="36"/>
      <c r="I101" s="36"/>
      <c r="J101" s="36"/>
      <c r="K101" s="36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111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170" t="str">
        <f>E7</f>
        <v>ŠTERNBERK - MATEŘSKÁ ŠKOLA OBLOUKOVÁ_SLN</v>
      </c>
      <c r="F110" s="28"/>
      <c r="G110" s="28"/>
      <c r="H110" s="28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100</v>
      </c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E9</f>
        <v>KT - KT</v>
      </c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F12</f>
        <v xml:space="preserve"> </v>
      </c>
      <c r="G114" s="36"/>
      <c r="H114" s="36"/>
      <c r="I114" s="28" t="s">
        <v>22</v>
      </c>
      <c r="J114" s="75" t="str">
        <f>IF(J12="","",J12)</f>
        <v>21. 12. 2021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36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E15</f>
        <v xml:space="preserve"> </v>
      </c>
      <c r="G116" s="36"/>
      <c r="H116" s="36"/>
      <c r="I116" s="28" t="s">
        <v>29</v>
      </c>
      <c r="J116" s="32" t="str">
        <f>E21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6"/>
      <c r="E117" s="36"/>
      <c r="F117" s="23" t="str">
        <f>IF(E18="","",E18)</f>
        <v>Vyplň údaj</v>
      </c>
      <c r="G117" s="36"/>
      <c r="H117" s="36"/>
      <c r="I117" s="28" t="s">
        <v>31</v>
      </c>
      <c r="J117" s="32" t="str">
        <f>E24</f>
        <v xml:space="preserve"> 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36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0" customFormat="1" ht="29.28" customHeight="1">
      <c r="A119" s="181"/>
      <c r="B119" s="182"/>
      <c r="C119" s="183" t="s">
        <v>112</v>
      </c>
      <c r="D119" s="184" t="s">
        <v>58</v>
      </c>
      <c r="E119" s="184" t="s">
        <v>54</v>
      </c>
      <c r="F119" s="184" t="s">
        <v>55</v>
      </c>
      <c r="G119" s="184" t="s">
        <v>113</v>
      </c>
      <c r="H119" s="184" t="s">
        <v>114</v>
      </c>
      <c r="I119" s="184" t="s">
        <v>115</v>
      </c>
      <c r="J119" s="185" t="s">
        <v>104</v>
      </c>
      <c r="K119" s="186" t="s">
        <v>116</v>
      </c>
      <c r="L119" s="187"/>
      <c r="M119" s="96" t="s">
        <v>1</v>
      </c>
      <c r="N119" s="97" t="s">
        <v>37</v>
      </c>
      <c r="O119" s="97" t="s">
        <v>117</v>
      </c>
      <c r="P119" s="97" t="s">
        <v>118</v>
      </c>
      <c r="Q119" s="97" t="s">
        <v>119</v>
      </c>
      <c r="R119" s="97" t="s">
        <v>120</v>
      </c>
      <c r="S119" s="97" t="s">
        <v>121</v>
      </c>
      <c r="T119" s="98" t="s">
        <v>122</v>
      </c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</row>
    <row r="120" s="2" customFormat="1" ht="22.8" customHeight="1">
      <c r="A120" s="34"/>
      <c r="B120" s="35"/>
      <c r="C120" s="103" t="s">
        <v>123</v>
      </c>
      <c r="D120" s="36"/>
      <c r="E120" s="36"/>
      <c r="F120" s="36"/>
      <c r="G120" s="36"/>
      <c r="H120" s="36"/>
      <c r="I120" s="36"/>
      <c r="J120" s="188">
        <f>BK120</f>
        <v>0</v>
      </c>
      <c r="K120" s="36"/>
      <c r="L120" s="40"/>
      <c r="M120" s="99"/>
      <c r="N120" s="189"/>
      <c r="O120" s="100"/>
      <c r="P120" s="190">
        <f>P121+P130+P148+P171</f>
        <v>0</v>
      </c>
      <c r="Q120" s="100"/>
      <c r="R120" s="190">
        <f>R121+R130+R148+R171</f>
        <v>0</v>
      </c>
      <c r="S120" s="100"/>
      <c r="T120" s="191">
        <f>T121+T130+T148+T171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72</v>
      </c>
      <c r="AU120" s="13" t="s">
        <v>106</v>
      </c>
      <c r="BK120" s="192">
        <f>BK121+BK130+BK148+BK171</f>
        <v>0</v>
      </c>
    </row>
    <row r="121" s="11" customFormat="1" ht="25.92" customHeight="1">
      <c r="A121" s="11"/>
      <c r="B121" s="193"/>
      <c r="C121" s="194"/>
      <c r="D121" s="195" t="s">
        <v>72</v>
      </c>
      <c r="E121" s="196" t="s">
        <v>124</v>
      </c>
      <c r="F121" s="196" t="s">
        <v>125</v>
      </c>
      <c r="G121" s="194"/>
      <c r="H121" s="194"/>
      <c r="I121" s="197"/>
      <c r="J121" s="198">
        <f>BK121</f>
        <v>0</v>
      </c>
      <c r="K121" s="194"/>
      <c r="L121" s="199"/>
      <c r="M121" s="200"/>
      <c r="N121" s="201"/>
      <c r="O121" s="201"/>
      <c r="P121" s="202">
        <f>SUM(P122:P129)</f>
        <v>0</v>
      </c>
      <c r="Q121" s="201"/>
      <c r="R121" s="202">
        <f>SUM(R122:R129)</f>
        <v>0</v>
      </c>
      <c r="S121" s="201"/>
      <c r="T121" s="203">
        <f>SUM(T122:T129)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4" t="s">
        <v>80</v>
      </c>
      <c r="AT121" s="205" t="s">
        <v>72</v>
      </c>
      <c r="AU121" s="205" t="s">
        <v>73</v>
      </c>
      <c r="AY121" s="204" t="s">
        <v>126</v>
      </c>
      <c r="BK121" s="206">
        <f>SUM(BK122:BK129)</f>
        <v>0</v>
      </c>
    </row>
    <row r="122" s="2" customFormat="1" ht="16.5" customHeight="1">
      <c r="A122" s="34"/>
      <c r="B122" s="35"/>
      <c r="C122" s="207" t="s">
        <v>80</v>
      </c>
      <c r="D122" s="207" t="s">
        <v>127</v>
      </c>
      <c r="E122" s="208" t="s">
        <v>128</v>
      </c>
      <c r="F122" s="209" t="s">
        <v>129</v>
      </c>
      <c r="G122" s="210" t="s">
        <v>130</v>
      </c>
      <c r="H122" s="211">
        <v>100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82</v>
      </c>
    </row>
    <row r="123" s="2" customFormat="1" ht="16.5" customHeight="1">
      <c r="A123" s="34"/>
      <c r="B123" s="35"/>
      <c r="C123" s="207" t="s">
        <v>82</v>
      </c>
      <c r="D123" s="207" t="s">
        <v>127</v>
      </c>
      <c r="E123" s="208" t="s">
        <v>133</v>
      </c>
      <c r="F123" s="209" t="s">
        <v>134</v>
      </c>
      <c r="G123" s="210" t="s">
        <v>130</v>
      </c>
      <c r="H123" s="211">
        <v>150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132</v>
      </c>
    </row>
    <row r="124" s="2" customFormat="1" ht="16.5" customHeight="1">
      <c r="A124" s="34"/>
      <c r="B124" s="35"/>
      <c r="C124" s="207" t="s">
        <v>135</v>
      </c>
      <c r="D124" s="207" t="s">
        <v>127</v>
      </c>
      <c r="E124" s="208" t="s">
        <v>136</v>
      </c>
      <c r="F124" s="209" t="s">
        <v>137</v>
      </c>
      <c r="G124" s="210" t="s">
        <v>130</v>
      </c>
      <c r="H124" s="211">
        <v>50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138</v>
      </c>
    </row>
    <row r="125" s="2" customFormat="1" ht="16.5" customHeight="1">
      <c r="A125" s="34"/>
      <c r="B125" s="35"/>
      <c r="C125" s="207" t="s">
        <v>132</v>
      </c>
      <c r="D125" s="207" t="s">
        <v>127</v>
      </c>
      <c r="E125" s="208" t="s">
        <v>139</v>
      </c>
      <c r="F125" s="209" t="s">
        <v>140</v>
      </c>
      <c r="G125" s="210" t="s">
        <v>130</v>
      </c>
      <c r="H125" s="211">
        <v>20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131</v>
      </c>
    </row>
    <row r="126" s="2" customFormat="1" ht="16.5" customHeight="1">
      <c r="A126" s="34"/>
      <c r="B126" s="35"/>
      <c r="C126" s="207" t="s">
        <v>141</v>
      </c>
      <c r="D126" s="207" t="s">
        <v>127</v>
      </c>
      <c r="E126" s="208" t="s">
        <v>142</v>
      </c>
      <c r="F126" s="209" t="s">
        <v>143</v>
      </c>
      <c r="G126" s="210" t="s">
        <v>130</v>
      </c>
      <c r="H126" s="211">
        <v>92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144</v>
      </c>
    </row>
    <row r="127" s="2" customFormat="1" ht="16.5" customHeight="1">
      <c r="A127" s="34"/>
      <c r="B127" s="35"/>
      <c r="C127" s="207" t="s">
        <v>138</v>
      </c>
      <c r="D127" s="207" t="s">
        <v>127</v>
      </c>
      <c r="E127" s="208" t="s">
        <v>145</v>
      </c>
      <c r="F127" s="209" t="s">
        <v>146</v>
      </c>
      <c r="G127" s="210" t="s">
        <v>147</v>
      </c>
      <c r="H127" s="211">
        <v>196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148</v>
      </c>
    </row>
    <row r="128" s="2" customFormat="1" ht="16.5" customHeight="1">
      <c r="A128" s="34"/>
      <c r="B128" s="35"/>
      <c r="C128" s="207" t="s">
        <v>149</v>
      </c>
      <c r="D128" s="207" t="s">
        <v>127</v>
      </c>
      <c r="E128" s="208" t="s">
        <v>150</v>
      </c>
      <c r="F128" s="209" t="s">
        <v>151</v>
      </c>
      <c r="G128" s="210" t="s">
        <v>147</v>
      </c>
      <c r="H128" s="211">
        <v>30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152</v>
      </c>
    </row>
    <row r="129" s="2" customFormat="1" ht="16.5" customHeight="1">
      <c r="A129" s="34"/>
      <c r="B129" s="35"/>
      <c r="C129" s="207" t="s">
        <v>131</v>
      </c>
      <c r="D129" s="207" t="s">
        <v>127</v>
      </c>
      <c r="E129" s="208" t="s">
        <v>153</v>
      </c>
      <c r="F129" s="209" t="s">
        <v>154</v>
      </c>
      <c r="G129" s="210" t="s">
        <v>147</v>
      </c>
      <c r="H129" s="211">
        <v>10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155</v>
      </c>
    </row>
    <row r="130" s="11" customFormat="1" ht="25.92" customHeight="1">
      <c r="A130" s="11"/>
      <c r="B130" s="193"/>
      <c r="C130" s="194"/>
      <c r="D130" s="195" t="s">
        <v>72</v>
      </c>
      <c r="E130" s="196" t="s">
        <v>156</v>
      </c>
      <c r="F130" s="196" t="s">
        <v>157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SUM(P131:P147)</f>
        <v>0</v>
      </c>
      <c r="Q130" s="201"/>
      <c r="R130" s="202">
        <f>SUM(R131:R147)</f>
        <v>0</v>
      </c>
      <c r="S130" s="201"/>
      <c r="T130" s="203">
        <f>SUM(T131:T147)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4" t="s">
        <v>80</v>
      </c>
      <c r="AT130" s="205" t="s">
        <v>72</v>
      </c>
      <c r="AU130" s="205" t="s">
        <v>73</v>
      </c>
      <c r="AY130" s="204" t="s">
        <v>126</v>
      </c>
      <c r="BK130" s="206">
        <f>SUM(BK131:BK147)</f>
        <v>0</v>
      </c>
    </row>
    <row r="131" s="2" customFormat="1" ht="16.5" customHeight="1">
      <c r="A131" s="34"/>
      <c r="B131" s="35"/>
      <c r="C131" s="207" t="s">
        <v>158</v>
      </c>
      <c r="D131" s="207" t="s">
        <v>127</v>
      </c>
      <c r="E131" s="208" t="s">
        <v>159</v>
      </c>
      <c r="F131" s="209" t="s">
        <v>160</v>
      </c>
      <c r="G131" s="210" t="s">
        <v>130</v>
      </c>
      <c r="H131" s="211">
        <v>2250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161</v>
      </c>
    </row>
    <row r="132" s="2" customFormat="1" ht="16.5" customHeight="1">
      <c r="A132" s="34"/>
      <c r="B132" s="35"/>
      <c r="C132" s="207" t="s">
        <v>144</v>
      </c>
      <c r="D132" s="207" t="s">
        <v>127</v>
      </c>
      <c r="E132" s="208" t="s">
        <v>162</v>
      </c>
      <c r="F132" s="209" t="s">
        <v>163</v>
      </c>
      <c r="G132" s="210" t="s">
        <v>130</v>
      </c>
      <c r="H132" s="211">
        <v>520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164</v>
      </c>
    </row>
    <row r="133" s="2" customFormat="1" ht="16.5" customHeight="1">
      <c r="A133" s="34"/>
      <c r="B133" s="35"/>
      <c r="C133" s="207" t="s">
        <v>165</v>
      </c>
      <c r="D133" s="207" t="s">
        <v>127</v>
      </c>
      <c r="E133" s="208" t="s">
        <v>166</v>
      </c>
      <c r="F133" s="209" t="s">
        <v>167</v>
      </c>
      <c r="G133" s="210" t="s">
        <v>130</v>
      </c>
      <c r="H133" s="211">
        <v>30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168</v>
      </c>
    </row>
    <row r="134" s="2" customFormat="1" ht="16.5" customHeight="1">
      <c r="A134" s="34"/>
      <c r="B134" s="35"/>
      <c r="C134" s="207" t="s">
        <v>148</v>
      </c>
      <c r="D134" s="207" t="s">
        <v>127</v>
      </c>
      <c r="E134" s="208" t="s">
        <v>169</v>
      </c>
      <c r="F134" s="209" t="s">
        <v>170</v>
      </c>
      <c r="G134" s="210" t="s">
        <v>130</v>
      </c>
      <c r="H134" s="211">
        <v>1420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171</v>
      </c>
    </row>
    <row r="135" s="2" customFormat="1" ht="16.5" customHeight="1">
      <c r="A135" s="34"/>
      <c r="B135" s="35"/>
      <c r="C135" s="207" t="s">
        <v>172</v>
      </c>
      <c r="D135" s="207" t="s">
        <v>127</v>
      </c>
      <c r="E135" s="208" t="s">
        <v>173</v>
      </c>
      <c r="F135" s="209" t="s">
        <v>174</v>
      </c>
      <c r="G135" s="210" t="s">
        <v>130</v>
      </c>
      <c r="H135" s="211">
        <v>140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131</v>
      </c>
      <c r="AT135" s="220" t="s">
        <v>127</v>
      </c>
      <c r="AU135" s="220" t="s">
        <v>80</v>
      </c>
      <c r="AY135" s="13" t="s">
        <v>126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132</v>
      </c>
      <c r="BM135" s="220" t="s">
        <v>175</v>
      </c>
    </row>
    <row r="136" s="2" customFormat="1" ht="16.5" customHeight="1">
      <c r="A136" s="34"/>
      <c r="B136" s="35"/>
      <c r="C136" s="207" t="s">
        <v>152</v>
      </c>
      <c r="D136" s="207" t="s">
        <v>127</v>
      </c>
      <c r="E136" s="208" t="s">
        <v>176</v>
      </c>
      <c r="F136" s="209" t="s">
        <v>177</v>
      </c>
      <c r="G136" s="210" t="s">
        <v>130</v>
      </c>
      <c r="H136" s="211">
        <v>98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131</v>
      </c>
      <c r="AT136" s="220" t="s">
        <v>127</v>
      </c>
      <c r="AU136" s="220" t="s">
        <v>80</v>
      </c>
      <c r="AY136" s="13" t="s">
        <v>126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132</v>
      </c>
      <c r="BM136" s="220" t="s">
        <v>178</v>
      </c>
    </row>
    <row r="137" s="2" customFormat="1" ht="16.5" customHeight="1">
      <c r="A137" s="34"/>
      <c r="B137" s="35"/>
      <c r="C137" s="207" t="s">
        <v>8</v>
      </c>
      <c r="D137" s="207" t="s">
        <v>127</v>
      </c>
      <c r="E137" s="208" t="s">
        <v>179</v>
      </c>
      <c r="F137" s="209" t="s">
        <v>180</v>
      </c>
      <c r="G137" s="210" t="s">
        <v>130</v>
      </c>
      <c r="H137" s="211">
        <v>7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131</v>
      </c>
      <c r="AT137" s="220" t="s">
        <v>127</v>
      </c>
      <c r="AU137" s="220" t="s">
        <v>80</v>
      </c>
      <c r="AY137" s="13" t="s">
        <v>126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132</v>
      </c>
      <c r="BM137" s="220" t="s">
        <v>181</v>
      </c>
    </row>
    <row r="138" s="2" customFormat="1" ht="16.5" customHeight="1">
      <c r="A138" s="34"/>
      <c r="B138" s="35"/>
      <c r="C138" s="207" t="s">
        <v>155</v>
      </c>
      <c r="D138" s="207" t="s">
        <v>127</v>
      </c>
      <c r="E138" s="208" t="s">
        <v>182</v>
      </c>
      <c r="F138" s="209" t="s">
        <v>183</v>
      </c>
      <c r="G138" s="210" t="s">
        <v>130</v>
      </c>
      <c r="H138" s="211">
        <v>140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131</v>
      </c>
      <c r="AT138" s="220" t="s">
        <v>127</v>
      </c>
      <c r="AU138" s="220" t="s">
        <v>80</v>
      </c>
      <c r="AY138" s="13" t="s">
        <v>126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132</v>
      </c>
      <c r="BM138" s="220" t="s">
        <v>184</v>
      </c>
    </row>
    <row r="139" s="2" customFormat="1" ht="16.5" customHeight="1">
      <c r="A139" s="34"/>
      <c r="B139" s="35"/>
      <c r="C139" s="207" t="s">
        <v>185</v>
      </c>
      <c r="D139" s="207" t="s">
        <v>127</v>
      </c>
      <c r="E139" s="208" t="s">
        <v>186</v>
      </c>
      <c r="F139" s="209" t="s">
        <v>187</v>
      </c>
      <c r="G139" s="210" t="s">
        <v>130</v>
      </c>
      <c r="H139" s="211">
        <v>265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131</v>
      </c>
      <c r="AT139" s="220" t="s">
        <v>127</v>
      </c>
      <c r="AU139" s="220" t="s">
        <v>80</v>
      </c>
      <c r="AY139" s="13" t="s">
        <v>126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132</v>
      </c>
      <c r="BM139" s="220" t="s">
        <v>188</v>
      </c>
    </row>
    <row r="140" s="2" customFormat="1" ht="16.5" customHeight="1">
      <c r="A140" s="34"/>
      <c r="B140" s="35"/>
      <c r="C140" s="207" t="s">
        <v>161</v>
      </c>
      <c r="D140" s="207" t="s">
        <v>127</v>
      </c>
      <c r="E140" s="208" t="s">
        <v>189</v>
      </c>
      <c r="F140" s="209" t="s">
        <v>190</v>
      </c>
      <c r="G140" s="210" t="s">
        <v>130</v>
      </c>
      <c r="H140" s="211">
        <v>28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131</v>
      </c>
      <c r="AT140" s="220" t="s">
        <v>127</v>
      </c>
      <c r="AU140" s="220" t="s">
        <v>80</v>
      </c>
      <c r="AY140" s="13" t="s">
        <v>126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132</v>
      </c>
      <c r="BM140" s="220" t="s">
        <v>191</v>
      </c>
    </row>
    <row r="141" s="2" customFormat="1" ht="16.5" customHeight="1">
      <c r="A141" s="34"/>
      <c r="B141" s="35"/>
      <c r="C141" s="207" t="s">
        <v>192</v>
      </c>
      <c r="D141" s="207" t="s">
        <v>127</v>
      </c>
      <c r="E141" s="208" t="s">
        <v>193</v>
      </c>
      <c r="F141" s="209" t="s">
        <v>194</v>
      </c>
      <c r="G141" s="210" t="s">
        <v>130</v>
      </c>
      <c r="H141" s="211">
        <v>4</v>
      </c>
      <c r="I141" s="212"/>
      <c r="J141" s="213">
        <f>ROUND(I141*H141,2)</f>
        <v>0</v>
      </c>
      <c r="K141" s="214"/>
      <c r="L141" s="215"/>
      <c r="M141" s="216" t="s">
        <v>1</v>
      </c>
      <c r="N141" s="217" t="s">
        <v>38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0" t="s">
        <v>131</v>
      </c>
      <c r="AT141" s="220" t="s">
        <v>127</v>
      </c>
      <c r="AU141" s="220" t="s">
        <v>80</v>
      </c>
      <c r="AY141" s="13" t="s">
        <v>126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3" t="s">
        <v>80</v>
      </c>
      <c r="BK141" s="221">
        <f>ROUND(I141*H141,2)</f>
        <v>0</v>
      </c>
      <c r="BL141" s="13" t="s">
        <v>132</v>
      </c>
      <c r="BM141" s="220" t="s">
        <v>195</v>
      </c>
    </row>
    <row r="142" s="2" customFormat="1" ht="16.5" customHeight="1">
      <c r="A142" s="34"/>
      <c r="B142" s="35"/>
      <c r="C142" s="207" t="s">
        <v>164</v>
      </c>
      <c r="D142" s="207" t="s">
        <v>127</v>
      </c>
      <c r="E142" s="208" t="s">
        <v>196</v>
      </c>
      <c r="F142" s="209" t="s">
        <v>197</v>
      </c>
      <c r="G142" s="210" t="s">
        <v>130</v>
      </c>
      <c r="H142" s="211">
        <v>220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131</v>
      </c>
      <c r="AT142" s="220" t="s">
        <v>127</v>
      </c>
      <c r="AU142" s="220" t="s">
        <v>80</v>
      </c>
      <c r="AY142" s="13" t="s">
        <v>126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132</v>
      </c>
      <c r="BM142" s="220" t="s">
        <v>198</v>
      </c>
    </row>
    <row r="143" s="2" customFormat="1" ht="16.5" customHeight="1">
      <c r="A143" s="34"/>
      <c r="B143" s="35"/>
      <c r="C143" s="207" t="s">
        <v>7</v>
      </c>
      <c r="D143" s="207" t="s">
        <v>127</v>
      </c>
      <c r="E143" s="208" t="s">
        <v>199</v>
      </c>
      <c r="F143" s="209" t="s">
        <v>200</v>
      </c>
      <c r="G143" s="210" t="s">
        <v>130</v>
      </c>
      <c r="H143" s="211">
        <v>240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131</v>
      </c>
      <c r="AT143" s="220" t="s">
        <v>127</v>
      </c>
      <c r="AU143" s="220" t="s">
        <v>80</v>
      </c>
      <c r="AY143" s="13" t="s">
        <v>126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132</v>
      </c>
      <c r="BM143" s="220" t="s">
        <v>201</v>
      </c>
    </row>
    <row r="144" s="2" customFormat="1" ht="16.5" customHeight="1">
      <c r="A144" s="34"/>
      <c r="B144" s="35"/>
      <c r="C144" s="207" t="s">
        <v>168</v>
      </c>
      <c r="D144" s="207" t="s">
        <v>127</v>
      </c>
      <c r="E144" s="208" t="s">
        <v>202</v>
      </c>
      <c r="F144" s="209" t="s">
        <v>203</v>
      </c>
      <c r="G144" s="210" t="s">
        <v>130</v>
      </c>
      <c r="H144" s="211">
        <v>40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131</v>
      </c>
      <c r="AT144" s="220" t="s">
        <v>127</v>
      </c>
      <c r="AU144" s="220" t="s">
        <v>80</v>
      </c>
      <c r="AY144" s="13" t="s">
        <v>126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132</v>
      </c>
      <c r="BM144" s="220" t="s">
        <v>204</v>
      </c>
    </row>
    <row r="145" s="2" customFormat="1" ht="16.5" customHeight="1">
      <c r="A145" s="34"/>
      <c r="B145" s="35"/>
      <c r="C145" s="207" t="s">
        <v>205</v>
      </c>
      <c r="D145" s="207" t="s">
        <v>127</v>
      </c>
      <c r="E145" s="208" t="s">
        <v>206</v>
      </c>
      <c r="F145" s="209" t="s">
        <v>207</v>
      </c>
      <c r="G145" s="210" t="s">
        <v>130</v>
      </c>
      <c r="H145" s="211">
        <v>35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131</v>
      </c>
      <c r="AT145" s="220" t="s">
        <v>127</v>
      </c>
      <c r="AU145" s="220" t="s">
        <v>80</v>
      </c>
      <c r="AY145" s="13" t="s">
        <v>126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132</v>
      </c>
      <c r="BM145" s="220" t="s">
        <v>208</v>
      </c>
    </row>
    <row r="146" s="2" customFormat="1" ht="16.5" customHeight="1">
      <c r="A146" s="34"/>
      <c r="B146" s="35"/>
      <c r="C146" s="207" t="s">
        <v>171</v>
      </c>
      <c r="D146" s="207" t="s">
        <v>127</v>
      </c>
      <c r="E146" s="208" t="s">
        <v>209</v>
      </c>
      <c r="F146" s="209" t="s">
        <v>210</v>
      </c>
      <c r="G146" s="210" t="s">
        <v>130</v>
      </c>
      <c r="H146" s="211">
        <v>20</v>
      </c>
      <c r="I146" s="212"/>
      <c r="J146" s="213">
        <f>ROUND(I146*H146,2)</f>
        <v>0</v>
      </c>
      <c r="K146" s="214"/>
      <c r="L146" s="215"/>
      <c r="M146" s="216" t="s">
        <v>1</v>
      </c>
      <c r="N146" s="217" t="s">
        <v>38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131</v>
      </c>
      <c r="AT146" s="220" t="s">
        <v>127</v>
      </c>
      <c r="AU146" s="220" t="s">
        <v>80</v>
      </c>
      <c r="AY146" s="13" t="s">
        <v>126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132</v>
      </c>
      <c r="BM146" s="220" t="s">
        <v>211</v>
      </c>
    </row>
    <row r="147" s="2" customFormat="1" ht="16.5" customHeight="1">
      <c r="A147" s="34"/>
      <c r="B147" s="35"/>
      <c r="C147" s="207" t="s">
        <v>212</v>
      </c>
      <c r="D147" s="207" t="s">
        <v>127</v>
      </c>
      <c r="E147" s="208" t="s">
        <v>213</v>
      </c>
      <c r="F147" s="209" t="s">
        <v>214</v>
      </c>
      <c r="G147" s="210" t="s">
        <v>130</v>
      </c>
      <c r="H147" s="211">
        <v>120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131</v>
      </c>
      <c r="AT147" s="220" t="s">
        <v>127</v>
      </c>
      <c r="AU147" s="220" t="s">
        <v>80</v>
      </c>
      <c r="AY147" s="13" t="s">
        <v>126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80</v>
      </c>
      <c r="BK147" s="221">
        <f>ROUND(I147*H147,2)</f>
        <v>0</v>
      </c>
      <c r="BL147" s="13" t="s">
        <v>132</v>
      </c>
      <c r="BM147" s="220" t="s">
        <v>215</v>
      </c>
    </row>
    <row r="148" s="11" customFormat="1" ht="25.92" customHeight="1">
      <c r="A148" s="11"/>
      <c r="B148" s="193"/>
      <c r="C148" s="194"/>
      <c r="D148" s="195" t="s">
        <v>72</v>
      </c>
      <c r="E148" s="196" t="s">
        <v>216</v>
      </c>
      <c r="F148" s="196" t="s">
        <v>217</v>
      </c>
      <c r="G148" s="194"/>
      <c r="H148" s="194"/>
      <c r="I148" s="197"/>
      <c r="J148" s="198">
        <f>BK148</f>
        <v>0</v>
      </c>
      <c r="K148" s="194"/>
      <c r="L148" s="199"/>
      <c r="M148" s="200"/>
      <c r="N148" s="201"/>
      <c r="O148" s="201"/>
      <c r="P148" s="202">
        <f>SUM(P149:P170)</f>
        <v>0</v>
      </c>
      <c r="Q148" s="201"/>
      <c r="R148" s="202">
        <f>SUM(R149:R170)</f>
        <v>0</v>
      </c>
      <c r="S148" s="201"/>
      <c r="T148" s="203">
        <f>SUM(T149:T170)</f>
        <v>0</v>
      </c>
      <c r="U148" s="11"/>
      <c r="V148" s="11"/>
      <c r="W148" s="11"/>
      <c r="X148" s="11"/>
      <c r="Y148" s="11"/>
      <c r="Z148" s="11"/>
      <c r="AA148" s="11"/>
      <c r="AB148" s="11"/>
      <c r="AC148" s="11"/>
      <c r="AD148" s="11"/>
      <c r="AE148" s="11"/>
      <c r="AR148" s="204" t="s">
        <v>80</v>
      </c>
      <c r="AT148" s="205" t="s">
        <v>72</v>
      </c>
      <c r="AU148" s="205" t="s">
        <v>73</v>
      </c>
      <c r="AY148" s="204" t="s">
        <v>126</v>
      </c>
      <c r="BK148" s="206">
        <f>SUM(BK149:BK170)</f>
        <v>0</v>
      </c>
    </row>
    <row r="149" s="2" customFormat="1" ht="24.15" customHeight="1">
      <c r="A149" s="34"/>
      <c r="B149" s="35"/>
      <c r="C149" s="207" t="s">
        <v>175</v>
      </c>
      <c r="D149" s="207" t="s">
        <v>127</v>
      </c>
      <c r="E149" s="208" t="s">
        <v>218</v>
      </c>
      <c r="F149" s="209" t="s">
        <v>219</v>
      </c>
      <c r="G149" s="210" t="s">
        <v>147</v>
      </c>
      <c r="H149" s="211">
        <v>18</v>
      </c>
      <c r="I149" s="212"/>
      <c r="J149" s="213">
        <f>ROUND(I149*H149,2)</f>
        <v>0</v>
      </c>
      <c r="K149" s="214"/>
      <c r="L149" s="215"/>
      <c r="M149" s="216" t="s">
        <v>1</v>
      </c>
      <c r="N149" s="217" t="s">
        <v>38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0" t="s">
        <v>131</v>
      </c>
      <c r="AT149" s="220" t="s">
        <v>127</v>
      </c>
      <c r="AU149" s="220" t="s">
        <v>80</v>
      </c>
      <c r="AY149" s="13" t="s">
        <v>126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3" t="s">
        <v>80</v>
      </c>
      <c r="BK149" s="221">
        <f>ROUND(I149*H149,2)</f>
        <v>0</v>
      </c>
      <c r="BL149" s="13" t="s">
        <v>132</v>
      </c>
      <c r="BM149" s="220" t="s">
        <v>220</v>
      </c>
    </row>
    <row r="150" s="2" customFormat="1" ht="24.15" customHeight="1">
      <c r="A150" s="34"/>
      <c r="B150" s="35"/>
      <c r="C150" s="207" t="s">
        <v>221</v>
      </c>
      <c r="D150" s="207" t="s">
        <v>127</v>
      </c>
      <c r="E150" s="208" t="s">
        <v>222</v>
      </c>
      <c r="F150" s="209" t="s">
        <v>223</v>
      </c>
      <c r="G150" s="210" t="s">
        <v>147</v>
      </c>
      <c r="H150" s="211">
        <v>22</v>
      </c>
      <c r="I150" s="212"/>
      <c r="J150" s="213">
        <f>ROUND(I150*H150,2)</f>
        <v>0</v>
      </c>
      <c r="K150" s="214"/>
      <c r="L150" s="215"/>
      <c r="M150" s="216" t="s">
        <v>1</v>
      </c>
      <c r="N150" s="217" t="s">
        <v>38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0" t="s">
        <v>131</v>
      </c>
      <c r="AT150" s="220" t="s">
        <v>127</v>
      </c>
      <c r="AU150" s="220" t="s">
        <v>80</v>
      </c>
      <c r="AY150" s="13" t="s">
        <v>126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3" t="s">
        <v>80</v>
      </c>
      <c r="BK150" s="221">
        <f>ROUND(I150*H150,2)</f>
        <v>0</v>
      </c>
      <c r="BL150" s="13" t="s">
        <v>132</v>
      </c>
      <c r="BM150" s="220" t="s">
        <v>224</v>
      </c>
    </row>
    <row r="151" s="2" customFormat="1" ht="24.15" customHeight="1">
      <c r="A151" s="34"/>
      <c r="B151" s="35"/>
      <c r="C151" s="207" t="s">
        <v>178</v>
      </c>
      <c r="D151" s="207" t="s">
        <v>127</v>
      </c>
      <c r="E151" s="208" t="s">
        <v>225</v>
      </c>
      <c r="F151" s="209" t="s">
        <v>226</v>
      </c>
      <c r="G151" s="210" t="s">
        <v>147</v>
      </c>
      <c r="H151" s="211">
        <v>24</v>
      </c>
      <c r="I151" s="212"/>
      <c r="J151" s="213">
        <f>ROUND(I151*H151,2)</f>
        <v>0</v>
      </c>
      <c r="K151" s="214"/>
      <c r="L151" s="215"/>
      <c r="M151" s="216" t="s">
        <v>1</v>
      </c>
      <c r="N151" s="217" t="s">
        <v>38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0" t="s">
        <v>131</v>
      </c>
      <c r="AT151" s="220" t="s">
        <v>127</v>
      </c>
      <c r="AU151" s="220" t="s">
        <v>80</v>
      </c>
      <c r="AY151" s="13" t="s">
        <v>126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3" t="s">
        <v>80</v>
      </c>
      <c r="BK151" s="221">
        <f>ROUND(I151*H151,2)</f>
        <v>0</v>
      </c>
      <c r="BL151" s="13" t="s">
        <v>132</v>
      </c>
      <c r="BM151" s="220" t="s">
        <v>227</v>
      </c>
    </row>
    <row r="152" s="2" customFormat="1" ht="24.15" customHeight="1">
      <c r="A152" s="34"/>
      <c r="B152" s="35"/>
      <c r="C152" s="207" t="s">
        <v>228</v>
      </c>
      <c r="D152" s="207" t="s">
        <v>127</v>
      </c>
      <c r="E152" s="208" t="s">
        <v>229</v>
      </c>
      <c r="F152" s="209" t="s">
        <v>230</v>
      </c>
      <c r="G152" s="210" t="s">
        <v>147</v>
      </c>
      <c r="H152" s="211">
        <v>28</v>
      </c>
      <c r="I152" s="212"/>
      <c r="J152" s="213">
        <f>ROUND(I152*H152,2)</f>
        <v>0</v>
      </c>
      <c r="K152" s="214"/>
      <c r="L152" s="215"/>
      <c r="M152" s="216" t="s">
        <v>1</v>
      </c>
      <c r="N152" s="217" t="s">
        <v>38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0" t="s">
        <v>131</v>
      </c>
      <c r="AT152" s="220" t="s">
        <v>127</v>
      </c>
      <c r="AU152" s="220" t="s">
        <v>80</v>
      </c>
      <c r="AY152" s="13" t="s">
        <v>126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3" t="s">
        <v>80</v>
      </c>
      <c r="BK152" s="221">
        <f>ROUND(I152*H152,2)</f>
        <v>0</v>
      </c>
      <c r="BL152" s="13" t="s">
        <v>132</v>
      </c>
      <c r="BM152" s="220" t="s">
        <v>231</v>
      </c>
    </row>
    <row r="153" s="2" customFormat="1" ht="21.75" customHeight="1">
      <c r="A153" s="34"/>
      <c r="B153" s="35"/>
      <c r="C153" s="207" t="s">
        <v>181</v>
      </c>
      <c r="D153" s="207" t="s">
        <v>127</v>
      </c>
      <c r="E153" s="208" t="s">
        <v>232</v>
      </c>
      <c r="F153" s="209" t="s">
        <v>233</v>
      </c>
      <c r="G153" s="210" t="s">
        <v>147</v>
      </c>
      <c r="H153" s="211">
        <v>236</v>
      </c>
      <c r="I153" s="212"/>
      <c r="J153" s="213">
        <f>ROUND(I153*H153,2)</f>
        <v>0</v>
      </c>
      <c r="K153" s="214"/>
      <c r="L153" s="215"/>
      <c r="M153" s="216" t="s">
        <v>1</v>
      </c>
      <c r="N153" s="217" t="s">
        <v>38</v>
      </c>
      <c r="O153" s="87"/>
      <c r="P153" s="218">
        <f>O153*H153</f>
        <v>0</v>
      </c>
      <c r="Q153" s="218">
        <v>0</v>
      </c>
      <c r="R153" s="218">
        <f>Q153*H153</f>
        <v>0</v>
      </c>
      <c r="S153" s="218">
        <v>0</v>
      </c>
      <c r="T153" s="21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0" t="s">
        <v>131</v>
      </c>
      <c r="AT153" s="220" t="s">
        <v>127</v>
      </c>
      <c r="AU153" s="220" t="s">
        <v>80</v>
      </c>
      <c r="AY153" s="13" t="s">
        <v>126</v>
      </c>
      <c r="BE153" s="221">
        <f>IF(N153="základní",J153,0)</f>
        <v>0</v>
      </c>
      <c r="BF153" s="221">
        <f>IF(N153="snížená",J153,0)</f>
        <v>0</v>
      </c>
      <c r="BG153" s="221">
        <f>IF(N153="zákl. přenesená",J153,0)</f>
        <v>0</v>
      </c>
      <c r="BH153" s="221">
        <f>IF(N153="sníž. přenesená",J153,0)</f>
        <v>0</v>
      </c>
      <c r="BI153" s="221">
        <f>IF(N153="nulová",J153,0)</f>
        <v>0</v>
      </c>
      <c r="BJ153" s="13" t="s">
        <v>80</v>
      </c>
      <c r="BK153" s="221">
        <f>ROUND(I153*H153,2)</f>
        <v>0</v>
      </c>
      <c r="BL153" s="13" t="s">
        <v>132</v>
      </c>
      <c r="BM153" s="220" t="s">
        <v>234</v>
      </c>
    </row>
    <row r="154" s="2" customFormat="1" ht="21.75" customHeight="1">
      <c r="A154" s="34"/>
      <c r="B154" s="35"/>
      <c r="C154" s="207" t="s">
        <v>235</v>
      </c>
      <c r="D154" s="207" t="s">
        <v>127</v>
      </c>
      <c r="E154" s="208" t="s">
        <v>236</v>
      </c>
      <c r="F154" s="209" t="s">
        <v>237</v>
      </c>
      <c r="G154" s="210" t="s">
        <v>130</v>
      </c>
      <c r="H154" s="211">
        <v>460</v>
      </c>
      <c r="I154" s="212"/>
      <c r="J154" s="213">
        <f>ROUND(I154*H154,2)</f>
        <v>0</v>
      </c>
      <c r="K154" s="214"/>
      <c r="L154" s="215"/>
      <c r="M154" s="216" t="s">
        <v>1</v>
      </c>
      <c r="N154" s="217" t="s">
        <v>38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0" t="s">
        <v>131</v>
      </c>
      <c r="AT154" s="220" t="s">
        <v>127</v>
      </c>
      <c r="AU154" s="220" t="s">
        <v>80</v>
      </c>
      <c r="AY154" s="13" t="s">
        <v>126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3" t="s">
        <v>80</v>
      </c>
      <c r="BK154" s="221">
        <f>ROUND(I154*H154,2)</f>
        <v>0</v>
      </c>
      <c r="BL154" s="13" t="s">
        <v>132</v>
      </c>
      <c r="BM154" s="220" t="s">
        <v>238</v>
      </c>
    </row>
    <row r="155" s="2" customFormat="1" ht="21.75" customHeight="1">
      <c r="A155" s="34"/>
      <c r="B155" s="35"/>
      <c r="C155" s="207" t="s">
        <v>184</v>
      </c>
      <c r="D155" s="207" t="s">
        <v>127</v>
      </c>
      <c r="E155" s="208" t="s">
        <v>239</v>
      </c>
      <c r="F155" s="209" t="s">
        <v>240</v>
      </c>
      <c r="G155" s="210" t="s">
        <v>130</v>
      </c>
      <c r="H155" s="211">
        <v>230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38</v>
      </c>
      <c r="O155" s="87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0" t="s">
        <v>131</v>
      </c>
      <c r="AT155" s="220" t="s">
        <v>127</v>
      </c>
      <c r="AU155" s="220" t="s">
        <v>80</v>
      </c>
      <c r="AY155" s="13" t="s">
        <v>126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3" t="s">
        <v>80</v>
      </c>
      <c r="BK155" s="221">
        <f>ROUND(I155*H155,2)</f>
        <v>0</v>
      </c>
      <c r="BL155" s="13" t="s">
        <v>132</v>
      </c>
      <c r="BM155" s="220" t="s">
        <v>241</v>
      </c>
    </row>
    <row r="156" s="2" customFormat="1" ht="21.75" customHeight="1">
      <c r="A156" s="34"/>
      <c r="B156" s="35"/>
      <c r="C156" s="207" t="s">
        <v>242</v>
      </c>
      <c r="D156" s="207" t="s">
        <v>127</v>
      </c>
      <c r="E156" s="208" t="s">
        <v>243</v>
      </c>
      <c r="F156" s="209" t="s">
        <v>244</v>
      </c>
      <c r="G156" s="210" t="s">
        <v>130</v>
      </c>
      <c r="H156" s="211">
        <v>160</v>
      </c>
      <c r="I156" s="212"/>
      <c r="J156" s="213">
        <f>ROUND(I156*H156,2)</f>
        <v>0</v>
      </c>
      <c r="K156" s="214"/>
      <c r="L156" s="215"/>
      <c r="M156" s="216" t="s">
        <v>1</v>
      </c>
      <c r="N156" s="217" t="s">
        <v>38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0" t="s">
        <v>131</v>
      </c>
      <c r="AT156" s="220" t="s">
        <v>127</v>
      </c>
      <c r="AU156" s="220" t="s">
        <v>80</v>
      </c>
      <c r="AY156" s="13" t="s">
        <v>126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3" t="s">
        <v>80</v>
      </c>
      <c r="BK156" s="221">
        <f>ROUND(I156*H156,2)</f>
        <v>0</v>
      </c>
      <c r="BL156" s="13" t="s">
        <v>132</v>
      </c>
      <c r="BM156" s="220" t="s">
        <v>245</v>
      </c>
    </row>
    <row r="157" s="2" customFormat="1" ht="21.75" customHeight="1">
      <c r="A157" s="34"/>
      <c r="B157" s="35"/>
      <c r="C157" s="207" t="s">
        <v>188</v>
      </c>
      <c r="D157" s="207" t="s">
        <v>127</v>
      </c>
      <c r="E157" s="208" t="s">
        <v>246</v>
      </c>
      <c r="F157" s="209" t="s">
        <v>247</v>
      </c>
      <c r="G157" s="210" t="s">
        <v>130</v>
      </c>
      <c r="H157" s="211">
        <v>118</v>
      </c>
      <c r="I157" s="212"/>
      <c r="J157" s="213">
        <f>ROUND(I157*H157,2)</f>
        <v>0</v>
      </c>
      <c r="K157" s="214"/>
      <c r="L157" s="215"/>
      <c r="M157" s="216" t="s">
        <v>1</v>
      </c>
      <c r="N157" s="217" t="s">
        <v>38</v>
      </c>
      <c r="O157" s="87"/>
      <c r="P157" s="218">
        <f>O157*H157</f>
        <v>0</v>
      </c>
      <c r="Q157" s="218">
        <v>0</v>
      </c>
      <c r="R157" s="218">
        <f>Q157*H157</f>
        <v>0</v>
      </c>
      <c r="S157" s="218">
        <v>0</v>
      </c>
      <c r="T157" s="21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0" t="s">
        <v>131</v>
      </c>
      <c r="AT157" s="220" t="s">
        <v>127</v>
      </c>
      <c r="AU157" s="220" t="s">
        <v>80</v>
      </c>
      <c r="AY157" s="13" t="s">
        <v>126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3" t="s">
        <v>80</v>
      </c>
      <c r="BK157" s="221">
        <f>ROUND(I157*H157,2)</f>
        <v>0</v>
      </c>
      <c r="BL157" s="13" t="s">
        <v>132</v>
      </c>
      <c r="BM157" s="220" t="s">
        <v>248</v>
      </c>
    </row>
    <row r="158" s="2" customFormat="1" ht="21.75" customHeight="1">
      <c r="A158" s="34"/>
      <c r="B158" s="35"/>
      <c r="C158" s="207" t="s">
        <v>249</v>
      </c>
      <c r="D158" s="207" t="s">
        <v>127</v>
      </c>
      <c r="E158" s="208" t="s">
        <v>250</v>
      </c>
      <c r="F158" s="209" t="s">
        <v>251</v>
      </c>
      <c r="G158" s="210" t="s">
        <v>130</v>
      </c>
      <c r="H158" s="211">
        <v>460</v>
      </c>
      <c r="I158" s="212"/>
      <c r="J158" s="213">
        <f>ROUND(I158*H158,2)</f>
        <v>0</v>
      </c>
      <c r="K158" s="214"/>
      <c r="L158" s="215"/>
      <c r="M158" s="216" t="s">
        <v>1</v>
      </c>
      <c r="N158" s="217" t="s">
        <v>38</v>
      </c>
      <c r="O158" s="87"/>
      <c r="P158" s="218">
        <f>O158*H158</f>
        <v>0</v>
      </c>
      <c r="Q158" s="218">
        <v>0</v>
      </c>
      <c r="R158" s="218">
        <f>Q158*H158</f>
        <v>0</v>
      </c>
      <c r="S158" s="218">
        <v>0</v>
      </c>
      <c r="T158" s="21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0" t="s">
        <v>131</v>
      </c>
      <c r="AT158" s="220" t="s">
        <v>127</v>
      </c>
      <c r="AU158" s="220" t="s">
        <v>80</v>
      </c>
      <c r="AY158" s="13" t="s">
        <v>126</v>
      </c>
      <c r="BE158" s="221">
        <f>IF(N158="základní",J158,0)</f>
        <v>0</v>
      </c>
      <c r="BF158" s="221">
        <f>IF(N158="snížená",J158,0)</f>
        <v>0</v>
      </c>
      <c r="BG158" s="221">
        <f>IF(N158="zákl. přenesená",J158,0)</f>
        <v>0</v>
      </c>
      <c r="BH158" s="221">
        <f>IF(N158="sníž. přenesená",J158,0)</f>
        <v>0</v>
      </c>
      <c r="BI158" s="221">
        <f>IF(N158="nulová",J158,0)</f>
        <v>0</v>
      </c>
      <c r="BJ158" s="13" t="s">
        <v>80</v>
      </c>
      <c r="BK158" s="221">
        <f>ROUND(I158*H158,2)</f>
        <v>0</v>
      </c>
      <c r="BL158" s="13" t="s">
        <v>132</v>
      </c>
      <c r="BM158" s="220" t="s">
        <v>252</v>
      </c>
    </row>
    <row r="159" s="2" customFormat="1" ht="21.75" customHeight="1">
      <c r="A159" s="34"/>
      <c r="B159" s="35"/>
      <c r="C159" s="207" t="s">
        <v>191</v>
      </c>
      <c r="D159" s="207" t="s">
        <v>127</v>
      </c>
      <c r="E159" s="208" t="s">
        <v>253</v>
      </c>
      <c r="F159" s="209" t="s">
        <v>254</v>
      </c>
      <c r="G159" s="210" t="s">
        <v>130</v>
      </c>
      <c r="H159" s="211">
        <v>230</v>
      </c>
      <c r="I159" s="212"/>
      <c r="J159" s="213">
        <f>ROUND(I159*H159,2)</f>
        <v>0</v>
      </c>
      <c r="K159" s="214"/>
      <c r="L159" s="215"/>
      <c r="M159" s="216" t="s">
        <v>1</v>
      </c>
      <c r="N159" s="217" t="s">
        <v>38</v>
      </c>
      <c r="O159" s="87"/>
      <c r="P159" s="218">
        <f>O159*H159</f>
        <v>0</v>
      </c>
      <c r="Q159" s="218">
        <v>0</v>
      </c>
      <c r="R159" s="218">
        <f>Q159*H159</f>
        <v>0</v>
      </c>
      <c r="S159" s="218">
        <v>0</v>
      </c>
      <c r="T159" s="21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0" t="s">
        <v>131</v>
      </c>
      <c r="AT159" s="220" t="s">
        <v>127</v>
      </c>
      <c r="AU159" s="220" t="s">
        <v>80</v>
      </c>
      <c r="AY159" s="13" t="s">
        <v>126</v>
      </c>
      <c r="BE159" s="221">
        <f>IF(N159="základní",J159,0)</f>
        <v>0</v>
      </c>
      <c r="BF159" s="221">
        <f>IF(N159="snížená",J159,0)</f>
        <v>0</v>
      </c>
      <c r="BG159" s="221">
        <f>IF(N159="zákl. přenesená",J159,0)</f>
        <v>0</v>
      </c>
      <c r="BH159" s="221">
        <f>IF(N159="sníž. přenesená",J159,0)</f>
        <v>0</v>
      </c>
      <c r="BI159" s="221">
        <f>IF(N159="nulová",J159,0)</f>
        <v>0</v>
      </c>
      <c r="BJ159" s="13" t="s">
        <v>80</v>
      </c>
      <c r="BK159" s="221">
        <f>ROUND(I159*H159,2)</f>
        <v>0</v>
      </c>
      <c r="BL159" s="13" t="s">
        <v>132</v>
      </c>
      <c r="BM159" s="220" t="s">
        <v>255</v>
      </c>
    </row>
    <row r="160" s="2" customFormat="1" ht="21.75" customHeight="1">
      <c r="A160" s="34"/>
      <c r="B160" s="35"/>
      <c r="C160" s="207" t="s">
        <v>256</v>
      </c>
      <c r="D160" s="207" t="s">
        <v>127</v>
      </c>
      <c r="E160" s="208" t="s">
        <v>257</v>
      </c>
      <c r="F160" s="209" t="s">
        <v>258</v>
      </c>
      <c r="G160" s="210" t="s">
        <v>130</v>
      </c>
      <c r="H160" s="211">
        <v>160</v>
      </c>
      <c r="I160" s="212"/>
      <c r="J160" s="213">
        <f>ROUND(I160*H160,2)</f>
        <v>0</v>
      </c>
      <c r="K160" s="214"/>
      <c r="L160" s="215"/>
      <c r="M160" s="216" t="s">
        <v>1</v>
      </c>
      <c r="N160" s="217" t="s">
        <v>38</v>
      </c>
      <c r="O160" s="87"/>
      <c r="P160" s="218">
        <f>O160*H160</f>
        <v>0</v>
      </c>
      <c r="Q160" s="218">
        <v>0</v>
      </c>
      <c r="R160" s="218">
        <f>Q160*H160</f>
        <v>0</v>
      </c>
      <c r="S160" s="218">
        <v>0</v>
      </c>
      <c r="T160" s="21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0" t="s">
        <v>131</v>
      </c>
      <c r="AT160" s="220" t="s">
        <v>127</v>
      </c>
      <c r="AU160" s="220" t="s">
        <v>80</v>
      </c>
      <c r="AY160" s="13" t="s">
        <v>126</v>
      </c>
      <c r="BE160" s="221">
        <f>IF(N160="základní",J160,0)</f>
        <v>0</v>
      </c>
      <c r="BF160" s="221">
        <f>IF(N160="snížená",J160,0)</f>
        <v>0</v>
      </c>
      <c r="BG160" s="221">
        <f>IF(N160="zákl. přenesená",J160,0)</f>
        <v>0</v>
      </c>
      <c r="BH160" s="221">
        <f>IF(N160="sníž. přenesená",J160,0)</f>
        <v>0</v>
      </c>
      <c r="BI160" s="221">
        <f>IF(N160="nulová",J160,0)</f>
        <v>0</v>
      </c>
      <c r="BJ160" s="13" t="s">
        <v>80</v>
      </c>
      <c r="BK160" s="221">
        <f>ROUND(I160*H160,2)</f>
        <v>0</v>
      </c>
      <c r="BL160" s="13" t="s">
        <v>132</v>
      </c>
      <c r="BM160" s="220" t="s">
        <v>259</v>
      </c>
    </row>
    <row r="161" s="2" customFormat="1" ht="21.75" customHeight="1">
      <c r="A161" s="34"/>
      <c r="B161" s="35"/>
      <c r="C161" s="207" t="s">
        <v>195</v>
      </c>
      <c r="D161" s="207" t="s">
        <v>127</v>
      </c>
      <c r="E161" s="208" t="s">
        <v>260</v>
      </c>
      <c r="F161" s="209" t="s">
        <v>261</v>
      </c>
      <c r="G161" s="210" t="s">
        <v>130</v>
      </c>
      <c r="H161" s="211">
        <v>118</v>
      </c>
      <c r="I161" s="212"/>
      <c r="J161" s="213">
        <f>ROUND(I161*H161,2)</f>
        <v>0</v>
      </c>
      <c r="K161" s="214"/>
      <c r="L161" s="215"/>
      <c r="M161" s="216" t="s">
        <v>1</v>
      </c>
      <c r="N161" s="217" t="s">
        <v>38</v>
      </c>
      <c r="O161" s="87"/>
      <c r="P161" s="218">
        <f>O161*H161</f>
        <v>0</v>
      </c>
      <c r="Q161" s="218">
        <v>0</v>
      </c>
      <c r="R161" s="218">
        <f>Q161*H161</f>
        <v>0</v>
      </c>
      <c r="S161" s="218">
        <v>0</v>
      </c>
      <c r="T161" s="21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0" t="s">
        <v>131</v>
      </c>
      <c r="AT161" s="220" t="s">
        <v>127</v>
      </c>
      <c r="AU161" s="220" t="s">
        <v>80</v>
      </c>
      <c r="AY161" s="13" t="s">
        <v>126</v>
      </c>
      <c r="BE161" s="221">
        <f>IF(N161="základní",J161,0)</f>
        <v>0</v>
      </c>
      <c r="BF161" s="221">
        <f>IF(N161="snížená",J161,0)</f>
        <v>0</v>
      </c>
      <c r="BG161" s="221">
        <f>IF(N161="zákl. přenesená",J161,0)</f>
        <v>0</v>
      </c>
      <c r="BH161" s="221">
        <f>IF(N161="sníž. přenesená",J161,0)</f>
        <v>0</v>
      </c>
      <c r="BI161" s="221">
        <f>IF(N161="nulová",J161,0)</f>
        <v>0</v>
      </c>
      <c r="BJ161" s="13" t="s">
        <v>80</v>
      </c>
      <c r="BK161" s="221">
        <f>ROUND(I161*H161,2)</f>
        <v>0</v>
      </c>
      <c r="BL161" s="13" t="s">
        <v>132</v>
      </c>
      <c r="BM161" s="220" t="s">
        <v>262</v>
      </c>
    </row>
    <row r="162" s="2" customFormat="1" ht="21.75" customHeight="1">
      <c r="A162" s="34"/>
      <c r="B162" s="35"/>
      <c r="C162" s="207" t="s">
        <v>263</v>
      </c>
      <c r="D162" s="207" t="s">
        <v>127</v>
      </c>
      <c r="E162" s="208" t="s">
        <v>264</v>
      </c>
      <c r="F162" s="209" t="s">
        <v>265</v>
      </c>
      <c r="G162" s="210" t="s">
        <v>147</v>
      </c>
      <c r="H162" s="211">
        <v>0.29999999999999999</v>
      </c>
      <c r="I162" s="212"/>
      <c r="J162" s="213">
        <f>ROUND(I162*H162,2)</f>
        <v>0</v>
      </c>
      <c r="K162" s="214"/>
      <c r="L162" s="215"/>
      <c r="M162" s="216" t="s">
        <v>1</v>
      </c>
      <c r="N162" s="217" t="s">
        <v>38</v>
      </c>
      <c r="O162" s="87"/>
      <c r="P162" s="218">
        <f>O162*H162</f>
        <v>0</v>
      </c>
      <c r="Q162" s="218">
        <v>0</v>
      </c>
      <c r="R162" s="218">
        <f>Q162*H162</f>
        <v>0</v>
      </c>
      <c r="S162" s="218">
        <v>0</v>
      </c>
      <c r="T162" s="21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0" t="s">
        <v>131</v>
      </c>
      <c r="AT162" s="220" t="s">
        <v>127</v>
      </c>
      <c r="AU162" s="220" t="s">
        <v>80</v>
      </c>
      <c r="AY162" s="13" t="s">
        <v>126</v>
      </c>
      <c r="BE162" s="221">
        <f>IF(N162="základní",J162,0)</f>
        <v>0</v>
      </c>
      <c r="BF162" s="221">
        <f>IF(N162="snížená",J162,0)</f>
        <v>0</v>
      </c>
      <c r="BG162" s="221">
        <f>IF(N162="zákl. přenesená",J162,0)</f>
        <v>0</v>
      </c>
      <c r="BH162" s="221">
        <f>IF(N162="sníž. přenesená",J162,0)</f>
        <v>0</v>
      </c>
      <c r="BI162" s="221">
        <f>IF(N162="nulová",J162,0)</f>
        <v>0</v>
      </c>
      <c r="BJ162" s="13" t="s">
        <v>80</v>
      </c>
      <c r="BK162" s="221">
        <f>ROUND(I162*H162,2)</f>
        <v>0</v>
      </c>
      <c r="BL162" s="13" t="s">
        <v>132</v>
      </c>
      <c r="BM162" s="220" t="s">
        <v>266</v>
      </c>
    </row>
    <row r="163" s="2" customFormat="1" ht="24.15" customHeight="1">
      <c r="A163" s="34"/>
      <c r="B163" s="35"/>
      <c r="C163" s="207" t="s">
        <v>198</v>
      </c>
      <c r="D163" s="207" t="s">
        <v>127</v>
      </c>
      <c r="E163" s="208" t="s">
        <v>267</v>
      </c>
      <c r="F163" s="209" t="s">
        <v>268</v>
      </c>
      <c r="G163" s="210" t="s">
        <v>269</v>
      </c>
      <c r="H163" s="211">
        <v>4.9199999999999999</v>
      </c>
      <c r="I163" s="212"/>
      <c r="J163" s="213">
        <f>ROUND(I163*H163,2)</f>
        <v>0</v>
      </c>
      <c r="K163" s="214"/>
      <c r="L163" s="215"/>
      <c r="M163" s="216" t="s">
        <v>1</v>
      </c>
      <c r="N163" s="217" t="s">
        <v>38</v>
      </c>
      <c r="O163" s="87"/>
      <c r="P163" s="218">
        <f>O163*H163</f>
        <v>0</v>
      </c>
      <c r="Q163" s="218">
        <v>0</v>
      </c>
      <c r="R163" s="218">
        <f>Q163*H163</f>
        <v>0</v>
      </c>
      <c r="S163" s="218">
        <v>0</v>
      </c>
      <c r="T163" s="21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0" t="s">
        <v>131</v>
      </c>
      <c r="AT163" s="220" t="s">
        <v>127</v>
      </c>
      <c r="AU163" s="220" t="s">
        <v>80</v>
      </c>
      <c r="AY163" s="13" t="s">
        <v>126</v>
      </c>
      <c r="BE163" s="221">
        <f>IF(N163="základní",J163,0)</f>
        <v>0</v>
      </c>
      <c r="BF163" s="221">
        <f>IF(N163="snížená",J163,0)</f>
        <v>0</v>
      </c>
      <c r="BG163" s="221">
        <f>IF(N163="zákl. přenesená",J163,0)</f>
        <v>0</v>
      </c>
      <c r="BH163" s="221">
        <f>IF(N163="sníž. přenesená",J163,0)</f>
        <v>0</v>
      </c>
      <c r="BI163" s="221">
        <f>IF(N163="nulová",J163,0)</f>
        <v>0</v>
      </c>
      <c r="BJ163" s="13" t="s">
        <v>80</v>
      </c>
      <c r="BK163" s="221">
        <f>ROUND(I163*H163,2)</f>
        <v>0</v>
      </c>
      <c r="BL163" s="13" t="s">
        <v>132</v>
      </c>
      <c r="BM163" s="220" t="s">
        <v>270</v>
      </c>
    </row>
    <row r="164" s="2" customFormat="1" ht="24.15" customHeight="1">
      <c r="A164" s="34"/>
      <c r="B164" s="35"/>
      <c r="C164" s="207" t="s">
        <v>271</v>
      </c>
      <c r="D164" s="207" t="s">
        <v>127</v>
      </c>
      <c r="E164" s="208" t="s">
        <v>272</v>
      </c>
      <c r="F164" s="209" t="s">
        <v>273</v>
      </c>
      <c r="G164" s="210" t="s">
        <v>269</v>
      </c>
      <c r="H164" s="211">
        <v>4.9199999999999999</v>
      </c>
      <c r="I164" s="212"/>
      <c r="J164" s="213">
        <f>ROUND(I164*H164,2)</f>
        <v>0</v>
      </c>
      <c r="K164" s="214"/>
      <c r="L164" s="215"/>
      <c r="M164" s="216" t="s">
        <v>1</v>
      </c>
      <c r="N164" s="217" t="s">
        <v>38</v>
      </c>
      <c r="O164" s="87"/>
      <c r="P164" s="218">
        <f>O164*H164</f>
        <v>0</v>
      </c>
      <c r="Q164" s="218">
        <v>0</v>
      </c>
      <c r="R164" s="218">
        <f>Q164*H164</f>
        <v>0</v>
      </c>
      <c r="S164" s="218">
        <v>0</v>
      </c>
      <c r="T164" s="21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0" t="s">
        <v>131</v>
      </c>
      <c r="AT164" s="220" t="s">
        <v>127</v>
      </c>
      <c r="AU164" s="220" t="s">
        <v>80</v>
      </c>
      <c r="AY164" s="13" t="s">
        <v>126</v>
      </c>
      <c r="BE164" s="221">
        <f>IF(N164="základní",J164,0)</f>
        <v>0</v>
      </c>
      <c r="BF164" s="221">
        <f>IF(N164="snížená",J164,0)</f>
        <v>0</v>
      </c>
      <c r="BG164" s="221">
        <f>IF(N164="zákl. přenesená",J164,0)</f>
        <v>0</v>
      </c>
      <c r="BH164" s="221">
        <f>IF(N164="sníž. přenesená",J164,0)</f>
        <v>0</v>
      </c>
      <c r="BI164" s="221">
        <f>IF(N164="nulová",J164,0)</f>
        <v>0</v>
      </c>
      <c r="BJ164" s="13" t="s">
        <v>80</v>
      </c>
      <c r="BK164" s="221">
        <f>ROUND(I164*H164,2)</f>
        <v>0</v>
      </c>
      <c r="BL164" s="13" t="s">
        <v>132</v>
      </c>
      <c r="BM164" s="220" t="s">
        <v>274</v>
      </c>
    </row>
    <row r="165" s="2" customFormat="1" ht="24.15" customHeight="1">
      <c r="A165" s="34"/>
      <c r="B165" s="35"/>
      <c r="C165" s="207" t="s">
        <v>201</v>
      </c>
      <c r="D165" s="207" t="s">
        <v>127</v>
      </c>
      <c r="E165" s="208" t="s">
        <v>275</v>
      </c>
      <c r="F165" s="209" t="s">
        <v>276</v>
      </c>
      <c r="G165" s="210" t="s">
        <v>269</v>
      </c>
      <c r="H165" s="211">
        <v>40.600000000000001</v>
      </c>
      <c r="I165" s="212"/>
      <c r="J165" s="213">
        <f>ROUND(I165*H165,2)</f>
        <v>0</v>
      </c>
      <c r="K165" s="214"/>
      <c r="L165" s="215"/>
      <c r="M165" s="216" t="s">
        <v>1</v>
      </c>
      <c r="N165" s="217" t="s">
        <v>38</v>
      </c>
      <c r="O165" s="87"/>
      <c r="P165" s="218">
        <f>O165*H165</f>
        <v>0</v>
      </c>
      <c r="Q165" s="218">
        <v>0</v>
      </c>
      <c r="R165" s="218">
        <f>Q165*H165</f>
        <v>0</v>
      </c>
      <c r="S165" s="218">
        <v>0</v>
      </c>
      <c r="T165" s="21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0" t="s">
        <v>131</v>
      </c>
      <c r="AT165" s="220" t="s">
        <v>127</v>
      </c>
      <c r="AU165" s="220" t="s">
        <v>80</v>
      </c>
      <c r="AY165" s="13" t="s">
        <v>126</v>
      </c>
      <c r="BE165" s="221">
        <f>IF(N165="základní",J165,0)</f>
        <v>0</v>
      </c>
      <c r="BF165" s="221">
        <f>IF(N165="snížená",J165,0)</f>
        <v>0</v>
      </c>
      <c r="BG165" s="221">
        <f>IF(N165="zákl. přenesená",J165,0)</f>
        <v>0</v>
      </c>
      <c r="BH165" s="221">
        <f>IF(N165="sníž. přenesená",J165,0)</f>
        <v>0</v>
      </c>
      <c r="BI165" s="221">
        <f>IF(N165="nulová",J165,0)</f>
        <v>0</v>
      </c>
      <c r="BJ165" s="13" t="s">
        <v>80</v>
      </c>
      <c r="BK165" s="221">
        <f>ROUND(I165*H165,2)</f>
        <v>0</v>
      </c>
      <c r="BL165" s="13" t="s">
        <v>132</v>
      </c>
      <c r="BM165" s="220" t="s">
        <v>277</v>
      </c>
    </row>
    <row r="166" s="2" customFormat="1" ht="24.15" customHeight="1">
      <c r="A166" s="34"/>
      <c r="B166" s="35"/>
      <c r="C166" s="207" t="s">
        <v>278</v>
      </c>
      <c r="D166" s="207" t="s">
        <v>127</v>
      </c>
      <c r="E166" s="208" t="s">
        <v>279</v>
      </c>
      <c r="F166" s="209" t="s">
        <v>280</v>
      </c>
      <c r="G166" s="210" t="s">
        <v>269</v>
      </c>
      <c r="H166" s="211">
        <v>4.9199999999999999</v>
      </c>
      <c r="I166" s="212"/>
      <c r="J166" s="213">
        <f>ROUND(I166*H166,2)</f>
        <v>0</v>
      </c>
      <c r="K166" s="214"/>
      <c r="L166" s="215"/>
      <c r="M166" s="216" t="s">
        <v>1</v>
      </c>
      <c r="N166" s="217" t="s">
        <v>38</v>
      </c>
      <c r="O166" s="87"/>
      <c r="P166" s="218">
        <f>O166*H166</f>
        <v>0</v>
      </c>
      <c r="Q166" s="218">
        <v>0</v>
      </c>
      <c r="R166" s="218">
        <f>Q166*H166</f>
        <v>0</v>
      </c>
      <c r="S166" s="218">
        <v>0</v>
      </c>
      <c r="T166" s="21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0" t="s">
        <v>131</v>
      </c>
      <c r="AT166" s="220" t="s">
        <v>127</v>
      </c>
      <c r="AU166" s="220" t="s">
        <v>80</v>
      </c>
      <c r="AY166" s="13" t="s">
        <v>126</v>
      </c>
      <c r="BE166" s="221">
        <f>IF(N166="základní",J166,0)</f>
        <v>0</v>
      </c>
      <c r="BF166" s="221">
        <f>IF(N166="snížená",J166,0)</f>
        <v>0</v>
      </c>
      <c r="BG166" s="221">
        <f>IF(N166="zákl. přenesená",J166,0)</f>
        <v>0</v>
      </c>
      <c r="BH166" s="221">
        <f>IF(N166="sníž. přenesená",J166,0)</f>
        <v>0</v>
      </c>
      <c r="BI166" s="221">
        <f>IF(N166="nulová",J166,0)</f>
        <v>0</v>
      </c>
      <c r="BJ166" s="13" t="s">
        <v>80</v>
      </c>
      <c r="BK166" s="221">
        <f>ROUND(I166*H166,2)</f>
        <v>0</v>
      </c>
      <c r="BL166" s="13" t="s">
        <v>132</v>
      </c>
      <c r="BM166" s="220" t="s">
        <v>281</v>
      </c>
    </row>
    <row r="167" s="2" customFormat="1" ht="16.5" customHeight="1">
      <c r="A167" s="34"/>
      <c r="B167" s="35"/>
      <c r="C167" s="207" t="s">
        <v>204</v>
      </c>
      <c r="D167" s="207" t="s">
        <v>127</v>
      </c>
      <c r="E167" s="208" t="s">
        <v>282</v>
      </c>
      <c r="F167" s="209" t="s">
        <v>283</v>
      </c>
      <c r="G167" s="210" t="s">
        <v>130</v>
      </c>
      <c r="H167" s="211">
        <v>92</v>
      </c>
      <c r="I167" s="212"/>
      <c r="J167" s="213">
        <f>ROUND(I167*H167,2)</f>
        <v>0</v>
      </c>
      <c r="K167" s="214"/>
      <c r="L167" s="215"/>
      <c r="M167" s="216" t="s">
        <v>1</v>
      </c>
      <c r="N167" s="217" t="s">
        <v>38</v>
      </c>
      <c r="O167" s="87"/>
      <c r="P167" s="218">
        <f>O167*H167</f>
        <v>0</v>
      </c>
      <c r="Q167" s="218">
        <v>0</v>
      </c>
      <c r="R167" s="218">
        <f>Q167*H167</f>
        <v>0</v>
      </c>
      <c r="S167" s="218">
        <v>0</v>
      </c>
      <c r="T167" s="21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0" t="s">
        <v>131</v>
      </c>
      <c r="AT167" s="220" t="s">
        <v>127</v>
      </c>
      <c r="AU167" s="220" t="s">
        <v>80</v>
      </c>
      <c r="AY167" s="13" t="s">
        <v>126</v>
      </c>
      <c r="BE167" s="221">
        <f>IF(N167="základní",J167,0)</f>
        <v>0</v>
      </c>
      <c r="BF167" s="221">
        <f>IF(N167="snížená",J167,0)</f>
        <v>0</v>
      </c>
      <c r="BG167" s="221">
        <f>IF(N167="zákl. přenesená",J167,0)</f>
        <v>0</v>
      </c>
      <c r="BH167" s="221">
        <f>IF(N167="sníž. přenesená",J167,0)</f>
        <v>0</v>
      </c>
      <c r="BI167" s="221">
        <f>IF(N167="nulová",J167,0)</f>
        <v>0</v>
      </c>
      <c r="BJ167" s="13" t="s">
        <v>80</v>
      </c>
      <c r="BK167" s="221">
        <f>ROUND(I167*H167,2)</f>
        <v>0</v>
      </c>
      <c r="BL167" s="13" t="s">
        <v>132</v>
      </c>
      <c r="BM167" s="220" t="s">
        <v>284</v>
      </c>
    </row>
    <row r="168" s="2" customFormat="1" ht="21.75" customHeight="1">
      <c r="A168" s="34"/>
      <c r="B168" s="35"/>
      <c r="C168" s="207" t="s">
        <v>285</v>
      </c>
      <c r="D168" s="207" t="s">
        <v>127</v>
      </c>
      <c r="E168" s="208" t="s">
        <v>286</v>
      </c>
      <c r="F168" s="209" t="s">
        <v>287</v>
      </c>
      <c r="G168" s="210" t="s">
        <v>130</v>
      </c>
      <c r="H168" s="211">
        <v>92</v>
      </c>
      <c r="I168" s="212"/>
      <c r="J168" s="213">
        <f>ROUND(I168*H168,2)</f>
        <v>0</v>
      </c>
      <c r="K168" s="214"/>
      <c r="L168" s="215"/>
      <c r="M168" s="216" t="s">
        <v>1</v>
      </c>
      <c r="N168" s="217" t="s">
        <v>38</v>
      </c>
      <c r="O168" s="87"/>
      <c r="P168" s="218">
        <f>O168*H168</f>
        <v>0</v>
      </c>
      <c r="Q168" s="218">
        <v>0</v>
      </c>
      <c r="R168" s="218">
        <f>Q168*H168</f>
        <v>0</v>
      </c>
      <c r="S168" s="218">
        <v>0</v>
      </c>
      <c r="T168" s="21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0" t="s">
        <v>131</v>
      </c>
      <c r="AT168" s="220" t="s">
        <v>127</v>
      </c>
      <c r="AU168" s="220" t="s">
        <v>80</v>
      </c>
      <c r="AY168" s="13" t="s">
        <v>126</v>
      </c>
      <c r="BE168" s="221">
        <f>IF(N168="základní",J168,0)</f>
        <v>0</v>
      </c>
      <c r="BF168" s="221">
        <f>IF(N168="snížená",J168,0)</f>
        <v>0</v>
      </c>
      <c r="BG168" s="221">
        <f>IF(N168="zákl. přenesená",J168,0)</f>
        <v>0</v>
      </c>
      <c r="BH168" s="221">
        <f>IF(N168="sníž. přenesená",J168,0)</f>
        <v>0</v>
      </c>
      <c r="BI168" s="221">
        <f>IF(N168="nulová",J168,0)</f>
        <v>0</v>
      </c>
      <c r="BJ168" s="13" t="s">
        <v>80</v>
      </c>
      <c r="BK168" s="221">
        <f>ROUND(I168*H168,2)</f>
        <v>0</v>
      </c>
      <c r="BL168" s="13" t="s">
        <v>132</v>
      </c>
      <c r="BM168" s="220" t="s">
        <v>288</v>
      </c>
    </row>
    <row r="169" s="2" customFormat="1" ht="16.5" customHeight="1">
      <c r="A169" s="34"/>
      <c r="B169" s="35"/>
      <c r="C169" s="207" t="s">
        <v>208</v>
      </c>
      <c r="D169" s="207" t="s">
        <v>127</v>
      </c>
      <c r="E169" s="208" t="s">
        <v>289</v>
      </c>
      <c r="F169" s="209" t="s">
        <v>290</v>
      </c>
      <c r="G169" s="210" t="s">
        <v>130</v>
      </c>
      <c r="H169" s="211">
        <v>92</v>
      </c>
      <c r="I169" s="212"/>
      <c r="J169" s="213">
        <f>ROUND(I169*H169,2)</f>
        <v>0</v>
      </c>
      <c r="K169" s="214"/>
      <c r="L169" s="215"/>
      <c r="M169" s="216" t="s">
        <v>1</v>
      </c>
      <c r="N169" s="217" t="s">
        <v>38</v>
      </c>
      <c r="O169" s="87"/>
      <c r="P169" s="218">
        <f>O169*H169</f>
        <v>0</v>
      </c>
      <c r="Q169" s="218">
        <v>0</v>
      </c>
      <c r="R169" s="218">
        <f>Q169*H169</f>
        <v>0</v>
      </c>
      <c r="S169" s="218">
        <v>0</v>
      </c>
      <c r="T169" s="21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0" t="s">
        <v>131</v>
      </c>
      <c r="AT169" s="220" t="s">
        <v>127</v>
      </c>
      <c r="AU169" s="220" t="s">
        <v>80</v>
      </c>
      <c r="AY169" s="13" t="s">
        <v>126</v>
      </c>
      <c r="BE169" s="221">
        <f>IF(N169="základní",J169,0)</f>
        <v>0</v>
      </c>
      <c r="BF169" s="221">
        <f>IF(N169="snížená",J169,0)</f>
        <v>0</v>
      </c>
      <c r="BG169" s="221">
        <f>IF(N169="zákl. přenesená",J169,0)</f>
        <v>0</v>
      </c>
      <c r="BH169" s="221">
        <f>IF(N169="sníž. přenesená",J169,0)</f>
        <v>0</v>
      </c>
      <c r="BI169" s="221">
        <f>IF(N169="nulová",J169,0)</f>
        <v>0</v>
      </c>
      <c r="BJ169" s="13" t="s">
        <v>80</v>
      </c>
      <c r="BK169" s="221">
        <f>ROUND(I169*H169,2)</f>
        <v>0</v>
      </c>
      <c r="BL169" s="13" t="s">
        <v>132</v>
      </c>
      <c r="BM169" s="220" t="s">
        <v>291</v>
      </c>
    </row>
    <row r="170" s="2" customFormat="1" ht="16.5" customHeight="1">
      <c r="A170" s="34"/>
      <c r="B170" s="35"/>
      <c r="C170" s="207" t="s">
        <v>292</v>
      </c>
      <c r="D170" s="207" t="s">
        <v>127</v>
      </c>
      <c r="E170" s="208" t="s">
        <v>293</v>
      </c>
      <c r="F170" s="209" t="s">
        <v>294</v>
      </c>
      <c r="G170" s="210" t="s">
        <v>130</v>
      </c>
      <c r="H170" s="211">
        <v>92</v>
      </c>
      <c r="I170" s="212"/>
      <c r="J170" s="213">
        <f>ROUND(I170*H170,2)</f>
        <v>0</v>
      </c>
      <c r="K170" s="214"/>
      <c r="L170" s="215"/>
      <c r="M170" s="216" t="s">
        <v>1</v>
      </c>
      <c r="N170" s="217" t="s">
        <v>38</v>
      </c>
      <c r="O170" s="87"/>
      <c r="P170" s="218">
        <f>O170*H170</f>
        <v>0</v>
      </c>
      <c r="Q170" s="218">
        <v>0</v>
      </c>
      <c r="R170" s="218">
        <f>Q170*H170</f>
        <v>0</v>
      </c>
      <c r="S170" s="218">
        <v>0</v>
      </c>
      <c r="T170" s="219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0" t="s">
        <v>131</v>
      </c>
      <c r="AT170" s="220" t="s">
        <v>127</v>
      </c>
      <c r="AU170" s="220" t="s">
        <v>80</v>
      </c>
      <c r="AY170" s="13" t="s">
        <v>126</v>
      </c>
      <c r="BE170" s="221">
        <f>IF(N170="základní",J170,0)</f>
        <v>0</v>
      </c>
      <c r="BF170" s="221">
        <f>IF(N170="snížená",J170,0)</f>
        <v>0</v>
      </c>
      <c r="BG170" s="221">
        <f>IF(N170="zákl. přenesená",J170,0)</f>
        <v>0</v>
      </c>
      <c r="BH170" s="221">
        <f>IF(N170="sníž. přenesená",J170,0)</f>
        <v>0</v>
      </c>
      <c r="BI170" s="221">
        <f>IF(N170="nulová",J170,0)</f>
        <v>0</v>
      </c>
      <c r="BJ170" s="13" t="s">
        <v>80</v>
      </c>
      <c r="BK170" s="221">
        <f>ROUND(I170*H170,2)</f>
        <v>0</v>
      </c>
      <c r="BL170" s="13" t="s">
        <v>132</v>
      </c>
      <c r="BM170" s="220" t="s">
        <v>295</v>
      </c>
    </row>
    <row r="171" s="11" customFormat="1" ht="25.92" customHeight="1">
      <c r="A171" s="11"/>
      <c r="B171" s="193"/>
      <c r="C171" s="194"/>
      <c r="D171" s="195" t="s">
        <v>72</v>
      </c>
      <c r="E171" s="196" t="s">
        <v>296</v>
      </c>
      <c r="F171" s="196" t="s">
        <v>297</v>
      </c>
      <c r="G171" s="194"/>
      <c r="H171" s="194"/>
      <c r="I171" s="197"/>
      <c r="J171" s="198">
        <f>BK171</f>
        <v>0</v>
      </c>
      <c r="K171" s="194"/>
      <c r="L171" s="199"/>
      <c r="M171" s="200"/>
      <c r="N171" s="201"/>
      <c r="O171" s="201"/>
      <c r="P171" s="202">
        <f>SUM(P172:P174)</f>
        <v>0</v>
      </c>
      <c r="Q171" s="201"/>
      <c r="R171" s="202">
        <f>SUM(R172:R174)</f>
        <v>0</v>
      </c>
      <c r="S171" s="201"/>
      <c r="T171" s="203">
        <f>SUM(T172:T174)</f>
        <v>0</v>
      </c>
      <c r="U171" s="11"/>
      <c r="V171" s="11"/>
      <c r="W171" s="11"/>
      <c r="X171" s="11"/>
      <c r="Y171" s="11"/>
      <c r="Z171" s="11"/>
      <c r="AA171" s="11"/>
      <c r="AB171" s="11"/>
      <c r="AC171" s="11"/>
      <c r="AD171" s="11"/>
      <c r="AE171" s="11"/>
      <c r="AR171" s="204" t="s">
        <v>80</v>
      </c>
      <c r="AT171" s="205" t="s">
        <v>72</v>
      </c>
      <c r="AU171" s="205" t="s">
        <v>73</v>
      </c>
      <c r="AY171" s="204" t="s">
        <v>126</v>
      </c>
      <c r="BK171" s="206">
        <f>SUM(BK172:BK174)</f>
        <v>0</v>
      </c>
    </row>
    <row r="172" s="2" customFormat="1" ht="16.5" customHeight="1">
      <c r="A172" s="34"/>
      <c r="B172" s="35"/>
      <c r="C172" s="207" t="s">
        <v>211</v>
      </c>
      <c r="D172" s="207" t="s">
        <v>127</v>
      </c>
      <c r="E172" s="208" t="s">
        <v>298</v>
      </c>
      <c r="F172" s="209" t="s">
        <v>299</v>
      </c>
      <c r="G172" s="210" t="s">
        <v>300</v>
      </c>
      <c r="H172" s="211">
        <v>35</v>
      </c>
      <c r="I172" s="212"/>
      <c r="J172" s="213">
        <f>ROUND(I172*H172,2)</f>
        <v>0</v>
      </c>
      <c r="K172" s="214"/>
      <c r="L172" s="215"/>
      <c r="M172" s="216" t="s">
        <v>1</v>
      </c>
      <c r="N172" s="217" t="s">
        <v>38</v>
      </c>
      <c r="O172" s="87"/>
      <c r="P172" s="218">
        <f>O172*H172</f>
        <v>0</v>
      </c>
      <c r="Q172" s="218">
        <v>0</v>
      </c>
      <c r="R172" s="218">
        <f>Q172*H172</f>
        <v>0</v>
      </c>
      <c r="S172" s="218">
        <v>0</v>
      </c>
      <c r="T172" s="21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0" t="s">
        <v>131</v>
      </c>
      <c r="AT172" s="220" t="s">
        <v>127</v>
      </c>
      <c r="AU172" s="220" t="s">
        <v>80</v>
      </c>
      <c r="AY172" s="13" t="s">
        <v>126</v>
      </c>
      <c r="BE172" s="221">
        <f>IF(N172="základní",J172,0)</f>
        <v>0</v>
      </c>
      <c r="BF172" s="221">
        <f>IF(N172="snížená",J172,0)</f>
        <v>0</v>
      </c>
      <c r="BG172" s="221">
        <f>IF(N172="zákl. přenesená",J172,0)</f>
        <v>0</v>
      </c>
      <c r="BH172" s="221">
        <f>IF(N172="sníž. přenesená",J172,0)</f>
        <v>0</v>
      </c>
      <c r="BI172" s="221">
        <f>IF(N172="nulová",J172,0)</f>
        <v>0</v>
      </c>
      <c r="BJ172" s="13" t="s">
        <v>80</v>
      </c>
      <c r="BK172" s="221">
        <f>ROUND(I172*H172,2)</f>
        <v>0</v>
      </c>
      <c r="BL172" s="13" t="s">
        <v>132</v>
      </c>
      <c r="BM172" s="220" t="s">
        <v>301</v>
      </c>
    </row>
    <row r="173" s="2" customFormat="1" ht="16.5" customHeight="1">
      <c r="A173" s="34"/>
      <c r="B173" s="35"/>
      <c r="C173" s="207" t="s">
        <v>302</v>
      </c>
      <c r="D173" s="207" t="s">
        <v>127</v>
      </c>
      <c r="E173" s="208" t="s">
        <v>303</v>
      </c>
      <c r="F173" s="209" t="s">
        <v>304</v>
      </c>
      <c r="G173" s="210" t="s">
        <v>300</v>
      </c>
      <c r="H173" s="211">
        <v>15</v>
      </c>
      <c r="I173" s="212"/>
      <c r="J173" s="213">
        <f>ROUND(I173*H173,2)</f>
        <v>0</v>
      </c>
      <c r="K173" s="214"/>
      <c r="L173" s="215"/>
      <c r="M173" s="216" t="s">
        <v>1</v>
      </c>
      <c r="N173" s="217" t="s">
        <v>38</v>
      </c>
      <c r="O173" s="87"/>
      <c r="P173" s="218">
        <f>O173*H173</f>
        <v>0</v>
      </c>
      <c r="Q173" s="218">
        <v>0</v>
      </c>
      <c r="R173" s="218">
        <f>Q173*H173</f>
        <v>0</v>
      </c>
      <c r="S173" s="218">
        <v>0</v>
      </c>
      <c r="T173" s="219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0" t="s">
        <v>131</v>
      </c>
      <c r="AT173" s="220" t="s">
        <v>127</v>
      </c>
      <c r="AU173" s="220" t="s">
        <v>80</v>
      </c>
      <c r="AY173" s="13" t="s">
        <v>126</v>
      </c>
      <c r="BE173" s="221">
        <f>IF(N173="základní",J173,0)</f>
        <v>0</v>
      </c>
      <c r="BF173" s="221">
        <f>IF(N173="snížená",J173,0)</f>
        <v>0</v>
      </c>
      <c r="BG173" s="221">
        <f>IF(N173="zákl. přenesená",J173,0)</f>
        <v>0</v>
      </c>
      <c r="BH173" s="221">
        <f>IF(N173="sníž. přenesená",J173,0)</f>
        <v>0</v>
      </c>
      <c r="BI173" s="221">
        <f>IF(N173="nulová",J173,0)</f>
        <v>0</v>
      </c>
      <c r="BJ173" s="13" t="s">
        <v>80</v>
      </c>
      <c r="BK173" s="221">
        <f>ROUND(I173*H173,2)</f>
        <v>0</v>
      </c>
      <c r="BL173" s="13" t="s">
        <v>132</v>
      </c>
      <c r="BM173" s="220" t="s">
        <v>305</v>
      </c>
    </row>
    <row r="174" s="2" customFormat="1" ht="16.5" customHeight="1">
      <c r="A174" s="34"/>
      <c r="B174" s="35"/>
      <c r="C174" s="207" t="s">
        <v>215</v>
      </c>
      <c r="D174" s="207" t="s">
        <v>127</v>
      </c>
      <c r="E174" s="208" t="s">
        <v>306</v>
      </c>
      <c r="F174" s="209" t="s">
        <v>307</v>
      </c>
      <c r="G174" s="210" t="s">
        <v>300</v>
      </c>
      <c r="H174" s="211">
        <v>15</v>
      </c>
      <c r="I174" s="212"/>
      <c r="J174" s="213">
        <f>ROUND(I174*H174,2)</f>
        <v>0</v>
      </c>
      <c r="K174" s="214"/>
      <c r="L174" s="215"/>
      <c r="M174" s="222" t="s">
        <v>1</v>
      </c>
      <c r="N174" s="223" t="s">
        <v>38</v>
      </c>
      <c r="O174" s="224"/>
      <c r="P174" s="225">
        <f>O174*H174</f>
        <v>0</v>
      </c>
      <c r="Q174" s="225">
        <v>0</v>
      </c>
      <c r="R174" s="225">
        <f>Q174*H174</f>
        <v>0</v>
      </c>
      <c r="S174" s="225">
        <v>0</v>
      </c>
      <c r="T174" s="226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0" t="s">
        <v>131</v>
      </c>
      <c r="AT174" s="220" t="s">
        <v>127</v>
      </c>
      <c r="AU174" s="220" t="s">
        <v>80</v>
      </c>
      <c r="AY174" s="13" t="s">
        <v>126</v>
      </c>
      <c r="BE174" s="221">
        <f>IF(N174="základní",J174,0)</f>
        <v>0</v>
      </c>
      <c r="BF174" s="221">
        <f>IF(N174="snížená",J174,0)</f>
        <v>0</v>
      </c>
      <c r="BG174" s="221">
        <f>IF(N174="zákl. přenesená",J174,0)</f>
        <v>0</v>
      </c>
      <c r="BH174" s="221">
        <f>IF(N174="sníž. přenesená",J174,0)</f>
        <v>0</v>
      </c>
      <c r="BI174" s="221">
        <f>IF(N174="nulová",J174,0)</f>
        <v>0</v>
      </c>
      <c r="BJ174" s="13" t="s">
        <v>80</v>
      </c>
      <c r="BK174" s="221">
        <f>ROUND(I174*H174,2)</f>
        <v>0</v>
      </c>
      <c r="BL174" s="13" t="s">
        <v>132</v>
      </c>
      <c r="BM174" s="220" t="s">
        <v>308</v>
      </c>
    </row>
    <row r="175" s="2" customFormat="1" ht="6.96" customHeight="1">
      <c r="A175" s="34"/>
      <c r="B175" s="62"/>
      <c r="C175" s="63"/>
      <c r="D175" s="63"/>
      <c r="E175" s="63"/>
      <c r="F175" s="63"/>
      <c r="G175" s="63"/>
      <c r="H175" s="63"/>
      <c r="I175" s="63"/>
      <c r="J175" s="63"/>
      <c r="K175" s="63"/>
      <c r="L175" s="40"/>
      <c r="M175" s="34"/>
      <c r="O175" s="34"/>
      <c r="P175" s="34"/>
      <c r="Q175" s="34"/>
      <c r="R175" s="34"/>
      <c r="S175" s="34"/>
      <c r="T175" s="34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</row>
  </sheetData>
  <sheetProtection sheet="1" autoFilter="0" formatColumns="0" formatRows="0" objects="1" scenarios="1" spinCount="100000" saltValue="e01X5b06ebB1GfJS3CG+tXLo3STGewo7lendJzWOKuyWtYFnECaw0cd1/A98paeV0c/uBEkhK88D6/fgW82PLw==" hashValue="9ajyNu+CXFhH2zRyc7GjEbXHrd2S8IigESHaxEW55uW3loquA4p1bFZDJ69xylYqoyvpj8KFX6nYkfwZv4IzIQ==" algorithmName="SHA-512" password="CC35"/>
  <autoFilter ref="C119:K17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309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ROUND(J119,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ROUND((SUM(BE119:BE149)),  2)</f>
        <v>0</v>
      </c>
      <c r="G33" s="34"/>
      <c r="H33" s="34"/>
      <c r="I33" s="151">
        <v>0.20999999999999999</v>
      </c>
      <c r="J33" s="150">
        <f>ROUND(((SUM(BE119:BE149))*I33),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ROUND((SUM(BF119:BF149)),  2)</f>
        <v>0</v>
      </c>
      <c r="G34" s="34"/>
      <c r="H34" s="34"/>
      <c r="I34" s="151">
        <v>0.14999999999999999</v>
      </c>
      <c r="J34" s="150">
        <f>ROUND(((SUM(BF119:BF149))*I34),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ROUND((SUM(BG119:BG149)),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ROUND((SUM(BH119:BH149)),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ROUND((SUM(BI119:BI149)),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LPS - LPS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J119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310</v>
      </c>
      <c r="E97" s="178"/>
      <c r="F97" s="178"/>
      <c r="G97" s="178"/>
      <c r="H97" s="178"/>
      <c r="I97" s="178"/>
      <c r="J97" s="179">
        <f>J120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311</v>
      </c>
      <c r="E98" s="178"/>
      <c r="F98" s="178"/>
      <c r="G98" s="178"/>
      <c r="H98" s="178"/>
      <c r="I98" s="178"/>
      <c r="J98" s="179">
        <f>J130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5"/>
      <c r="C99" s="176"/>
      <c r="D99" s="177" t="s">
        <v>312</v>
      </c>
      <c r="E99" s="178"/>
      <c r="F99" s="178"/>
      <c r="G99" s="178"/>
      <c r="H99" s="178"/>
      <c r="I99" s="178"/>
      <c r="J99" s="179">
        <f>J141</f>
        <v>0</v>
      </c>
      <c r="K99" s="176"/>
      <c r="L99" s="180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6"/>
      <c r="D100" s="36"/>
      <c r="E100" s="36"/>
      <c r="F100" s="36"/>
      <c r="G100" s="36"/>
      <c r="H100" s="36"/>
      <c r="I100" s="36"/>
      <c r="J100" s="36"/>
      <c r="K100" s="36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64"/>
      <c r="C105" s="65"/>
      <c r="D105" s="65"/>
      <c r="E105" s="65"/>
      <c r="F105" s="65"/>
      <c r="G105" s="65"/>
      <c r="H105" s="65"/>
      <c r="I105" s="65"/>
      <c r="J105" s="65"/>
      <c r="K105" s="65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111</v>
      </c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6"/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6"/>
      <c r="D109" s="36"/>
      <c r="E109" s="170" t="str">
        <f>E7</f>
        <v>ŠTERNBERK - MATEŘSKÁ ŠKOLA OBLOUKOVÁ_SLN</v>
      </c>
      <c r="F109" s="28"/>
      <c r="G109" s="28"/>
      <c r="H109" s="28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100</v>
      </c>
      <c r="D110" s="36"/>
      <c r="E110" s="36"/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6"/>
      <c r="D111" s="36"/>
      <c r="E111" s="72" t="str">
        <f>E9</f>
        <v>LPS - LPS</v>
      </c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6"/>
      <c r="D112" s="36"/>
      <c r="E112" s="36"/>
      <c r="F112" s="36"/>
      <c r="G112" s="36"/>
      <c r="H112" s="36"/>
      <c r="I112" s="36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6"/>
      <c r="E113" s="36"/>
      <c r="F113" s="23" t="str">
        <f>F12</f>
        <v xml:space="preserve"> </v>
      </c>
      <c r="G113" s="36"/>
      <c r="H113" s="36"/>
      <c r="I113" s="28" t="s">
        <v>22</v>
      </c>
      <c r="J113" s="75" t="str">
        <f>IF(J12="","",J12)</f>
        <v>21. 12. 2021</v>
      </c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6"/>
      <c r="D114" s="36"/>
      <c r="E114" s="36"/>
      <c r="F114" s="36"/>
      <c r="G114" s="36"/>
      <c r="H114" s="36"/>
      <c r="I114" s="36"/>
      <c r="J114" s="36"/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6"/>
      <c r="E115" s="36"/>
      <c r="F115" s="23" t="str">
        <f>E15</f>
        <v xml:space="preserve"> </v>
      </c>
      <c r="G115" s="36"/>
      <c r="H115" s="36"/>
      <c r="I115" s="28" t="s">
        <v>29</v>
      </c>
      <c r="J115" s="32" t="str">
        <f>E21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27</v>
      </c>
      <c r="D116" s="36"/>
      <c r="E116" s="36"/>
      <c r="F116" s="23" t="str">
        <f>IF(E18="","",E18)</f>
        <v>Vyplň údaj</v>
      </c>
      <c r="G116" s="36"/>
      <c r="H116" s="36"/>
      <c r="I116" s="28" t="s">
        <v>31</v>
      </c>
      <c r="J116" s="32" t="str">
        <f>E24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6"/>
      <c r="D117" s="36"/>
      <c r="E117" s="36"/>
      <c r="F117" s="36"/>
      <c r="G117" s="36"/>
      <c r="H117" s="36"/>
      <c r="I117" s="36"/>
      <c r="J117" s="36"/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0" customFormat="1" ht="29.28" customHeight="1">
      <c r="A118" s="181"/>
      <c r="B118" s="182"/>
      <c r="C118" s="183" t="s">
        <v>112</v>
      </c>
      <c r="D118" s="184" t="s">
        <v>58</v>
      </c>
      <c r="E118" s="184" t="s">
        <v>54</v>
      </c>
      <c r="F118" s="184" t="s">
        <v>55</v>
      </c>
      <c r="G118" s="184" t="s">
        <v>113</v>
      </c>
      <c r="H118" s="184" t="s">
        <v>114</v>
      </c>
      <c r="I118" s="184" t="s">
        <v>115</v>
      </c>
      <c r="J118" s="185" t="s">
        <v>104</v>
      </c>
      <c r="K118" s="186" t="s">
        <v>116</v>
      </c>
      <c r="L118" s="187"/>
      <c r="M118" s="96" t="s">
        <v>1</v>
      </c>
      <c r="N118" s="97" t="s">
        <v>37</v>
      </c>
      <c r="O118" s="97" t="s">
        <v>117</v>
      </c>
      <c r="P118" s="97" t="s">
        <v>118</v>
      </c>
      <c r="Q118" s="97" t="s">
        <v>119</v>
      </c>
      <c r="R118" s="97" t="s">
        <v>120</v>
      </c>
      <c r="S118" s="97" t="s">
        <v>121</v>
      </c>
      <c r="T118" s="98" t="s">
        <v>122</v>
      </c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</row>
    <row r="119" s="2" customFormat="1" ht="22.8" customHeight="1">
      <c r="A119" s="34"/>
      <c r="B119" s="35"/>
      <c r="C119" s="103" t="s">
        <v>123</v>
      </c>
      <c r="D119" s="36"/>
      <c r="E119" s="36"/>
      <c r="F119" s="36"/>
      <c r="G119" s="36"/>
      <c r="H119" s="36"/>
      <c r="I119" s="36"/>
      <c r="J119" s="188">
        <f>BK119</f>
        <v>0</v>
      </c>
      <c r="K119" s="36"/>
      <c r="L119" s="40"/>
      <c r="M119" s="99"/>
      <c r="N119" s="189"/>
      <c r="O119" s="100"/>
      <c r="P119" s="190">
        <f>P120+P130+P141</f>
        <v>0</v>
      </c>
      <c r="Q119" s="100"/>
      <c r="R119" s="190">
        <f>R120+R130+R141</f>
        <v>0</v>
      </c>
      <c r="S119" s="100"/>
      <c r="T119" s="191">
        <f>T120+T130+T141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3" t="s">
        <v>72</v>
      </c>
      <c r="AU119" s="13" t="s">
        <v>106</v>
      </c>
      <c r="BK119" s="192">
        <f>BK120+BK130+BK141</f>
        <v>0</v>
      </c>
    </row>
    <row r="120" s="11" customFormat="1" ht="25.92" customHeight="1">
      <c r="A120" s="11"/>
      <c r="B120" s="193"/>
      <c r="C120" s="194"/>
      <c r="D120" s="195" t="s">
        <v>72</v>
      </c>
      <c r="E120" s="196" t="s">
        <v>124</v>
      </c>
      <c r="F120" s="196" t="s">
        <v>313</v>
      </c>
      <c r="G120" s="194"/>
      <c r="H120" s="194"/>
      <c r="I120" s="197"/>
      <c r="J120" s="198">
        <f>BK120</f>
        <v>0</v>
      </c>
      <c r="K120" s="194"/>
      <c r="L120" s="199"/>
      <c r="M120" s="200"/>
      <c r="N120" s="201"/>
      <c r="O120" s="201"/>
      <c r="P120" s="202">
        <f>SUM(P121:P129)</f>
        <v>0</v>
      </c>
      <c r="Q120" s="201"/>
      <c r="R120" s="202">
        <f>SUM(R121:R129)</f>
        <v>0</v>
      </c>
      <c r="S120" s="201"/>
      <c r="T120" s="203">
        <f>SUM(T121:T129)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4" t="s">
        <v>80</v>
      </c>
      <c r="AT120" s="205" t="s">
        <v>72</v>
      </c>
      <c r="AU120" s="205" t="s">
        <v>73</v>
      </c>
      <c r="AY120" s="204" t="s">
        <v>126</v>
      </c>
      <c r="BK120" s="206">
        <f>SUM(BK121:BK129)</f>
        <v>0</v>
      </c>
    </row>
    <row r="121" s="2" customFormat="1" ht="16.5" customHeight="1">
      <c r="A121" s="34"/>
      <c r="B121" s="35"/>
      <c r="C121" s="207" t="s">
        <v>80</v>
      </c>
      <c r="D121" s="207" t="s">
        <v>127</v>
      </c>
      <c r="E121" s="208" t="s">
        <v>314</v>
      </c>
      <c r="F121" s="209" t="s">
        <v>315</v>
      </c>
      <c r="G121" s="210" t="s">
        <v>147</v>
      </c>
      <c r="H121" s="211">
        <v>8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82</v>
      </c>
    </row>
    <row r="122" s="2" customFormat="1" ht="16.5" customHeight="1">
      <c r="A122" s="34"/>
      <c r="B122" s="35"/>
      <c r="C122" s="207" t="s">
        <v>82</v>
      </c>
      <c r="D122" s="207" t="s">
        <v>127</v>
      </c>
      <c r="E122" s="208" t="s">
        <v>316</v>
      </c>
      <c r="F122" s="209" t="s">
        <v>317</v>
      </c>
      <c r="G122" s="210" t="s">
        <v>147</v>
      </c>
      <c r="H122" s="211">
        <v>8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132</v>
      </c>
    </row>
    <row r="123" s="2" customFormat="1" ht="16.5" customHeight="1">
      <c r="A123" s="34"/>
      <c r="B123" s="35"/>
      <c r="C123" s="207" t="s">
        <v>135</v>
      </c>
      <c r="D123" s="207" t="s">
        <v>127</v>
      </c>
      <c r="E123" s="208" t="s">
        <v>318</v>
      </c>
      <c r="F123" s="209" t="s">
        <v>319</v>
      </c>
      <c r="G123" s="210" t="s">
        <v>130</v>
      </c>
      <c r="H123" s="211">
        <v>15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138</v>
      </c>
    </row>
    <row r="124" s="2" customFormat="1" ht="16.5" customHeight="1">
      <c r="A124" s="34"/>
      <c r="B124" s="35"/>
      <c r="C124" s="207" t="s">
        <v>132</v>
      </c>
      <c r="D124" s="207" t="s">
        <v>127</v>
      </c>
      <c r="E124" s="208" t="s">
        <v>320</v>
      </c>
      <c r="F124" s="209" t="s">
        <v>321</v>
      </c>
      <c r="G124" s="210" t="s">
        <v>130</v>
      </c>
      <c r="H124" s="211">
        <v>128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131</v>
      </c>
    </row>
    <row r="125" s="2" customFormat="1" ht="16.5" customHeight="1">
      <c r="A125" s="34"/>
      <c r="B125" s="35"/>
      <c r="C125" s="207" t="s">
        <v>141</v>
      </c>
      <c r="D125" s="207" t="s">
        <v>127</v>
      </c>
      <c r="E125" s="208" t="s">
        <v>322</v>
      </c>
      <c r="F125" s="209" t="s">
        <v>323</v>
      </c>
      <c r="G125" s="210" t="s">
        <v>147</v>
      </c>
      <c r="H125" s="211">
        <v>8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144</v>
      </c>
    </row>
    <row r="126" s="2" customFormat="1" ht="16.5" customHeight="1">
      <c r="A126" s="34"/>
      <c r="B126" s="35"/>
      <c r="C126" s="207" t="s">
        <v>138</v>
      </c>
      <c r="D126" s="207" t="s">
        <v>127</v>
      </c>
      <c r="E126" s="208" t="s">
        <v>324</v>
      </c>
      <c r="F126" s="209" t="s">
        <v>325</v>
      </c>
      <c r="G126" s="210" t="s">
        <v>147</v>
      </c>
      <c r="H126" s="211">
        <v>9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148</v>
      </c>
    </row>
    <row r="127" s="2" customFormat="1" ht="16.5" customHeight="1">
      <c r="A127" s="34"/>
      <c r="B127" s="35"/>
      <c r="C127" s="207" t="s">
        <v>149</v>
      </c>
      <c r="D127" s="207" t="s">
        <v>127</v>
      </c>
      <c r="E127" s="208" t="s">
        <v>326</v>
      </c>
      <c r="F127" s="209" t="s">
        <v>327</v>
      </c>
      <c r="G127" s="210" t="s">
        <v>147</v>
      </c>
      <c r="H127" s="211">
        <v>8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152</v>
      </c>
    </row>
    <row r="128" s="2" customFormat="1" ht="16.5" customHeight="1">
      <c r="A128" s="34"/>
      <c r="B128" s="35"/>
      <c r="C128" s="207" t="s">
        <v>131</v>
      </c>
      <c r="D128" s="207" t="s">
        <v>127</v>
      </c>
      <c r="E128" s="208" t="s">
        <v>328</v>
      </c>
      <c r="F128" s="209" t="s">
        <v>329</v>
      </c>
      <c r="G128" s="210" t="s">
        <v>147</v>
      </c>
      <c r="H128" s="211">
        <v>8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155</v>
      </c>
    </row>
    <row r="129" s="2" customFormat="1" ht="16.5" customHeight="1">
      <c r="A129" s="34"/>
      <c r="B129" s="35"/>
      <c r="C129" s="207" t="s">
        <v>158</v>
      </c>
      <c r="D129" s="207" t="s">
        <v>127</v>
      </c>
      <c r="E129" s="208" t="s">
        <v>330</v>
      </c>
      <c r="F129" s="209" t="s">
        <v>331</v>
      </c>
      <c r="G129" s="210" t="s">
        <v>147</v>
      </c>
      <c r="H129" s="211">
        <v>8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161</v>
      </c>
    </row>
    <row r="130" s="11" customFormat="1" ht="25.92" customHeight="1">
      <c r="A130" s="11"/>
      <c r="B130" s="193"/>
      <c r="C130" s="194"/>
      <c r="D130" s="195" t="s">
        <v>72</v>
      </c>
      <c r="E130" s="196" t="s">
        <v>156</v>
      </c>
      <c r="F130" s="196" t="s">
        <v>332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SUM(P131:P140)</f>
        <v>0</v>
      </c>
      <c r="Q130" s="201"/>
      <c r="R130" s="202">
        <f>SUM(R131:R140)</f>
        <v>0</v>
      </c>
      <c r="S130" s="201"/>
      <c r="T130" s="203">
        <f>SUM(T131:T140)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4" t="s">
        <v>80</v>
      </c>
      <c r="AT130" s="205" t="s">
        <v>72</v>
      </c>
      <c r="AU130" s="205" t="s">
        <v>73</v>
      </c>
      <c r="AY130" s="204" t="s">
        <v>126</v>
      </c>
      <c r="BK130" s="206">
        <f>SUM(BK131:BK140)</f>
        <v>0</v>
      </c>
    </row>
    <row r="131" s="2" customFormat="1" ht="16.5" customHeight="1">
      <c r="A131" s="34"/>
      <c r="B131" s="35"/>
      <c r="C131" s="207" t="s">
        <v>144</v>
      </c>
      <c r="D131" s="207" t="s">
        <v>127</v>
      </c>
      <c r="E131" s="208" t="s">
        <v>333</v>
      </c>
      <c r="F131" s="209" t="s">
        <v>334</v>
      </c>
      <c r="G131" s="210" t="s">
        <v>130</v>
      </c>
      <c r="H131" s="211">
        <v>181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164</v>
      </c>
    </row>
    <row r="132" s="2" customFormat="1" ht="21.75" customHeight="1">
      <c r="A132" s="34"/>
      <c r="B132" s="35"/>
      <c r="C132" s="207" t="s">
        <v>165</v>
      </c>
      <c r="D132" s="207" t="s">
        <v>127</v>
      </c>
      <c r="E132" s="208" t="s">
        <v>335</v>
      </c>
      <c r="F132" s="209" t="s">
        <v>336</v>
      </c>
      <c r="G132" s="210" t="s">
        <v>147</v>
      </c>
      <c r="H132" s="211">
        <v>4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168</v>
      </c>
    </row>
    <row r="133" s="2" customFormat="1" ht="16.5" customHeight="1">
      <c r="A133" s="34"/>
      <c r="B133" s="35"/>
      <c r="C133" s="207" t="s">
        <v>148</v>
      </c>
      <c r="D133" s="207" t="s">
        <v>127</v>
      </c>
      <c r="E133" s="208" t="s">
        <v>337</v>
      </c>
      <c r="F133" s="209" t="s">
        <v>338</v>
      </c>
      <c r="G133" s="210" t="s">
        <v>147</v>
      </c>
      <c r="H133" s="211">
        <v>4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171</v>
      </c>
    </row>
    <row r="134" s="2" customFormat="1" ht="16.5" customHeight="1">
      <c r="A134" s="34"/>
      <c r="B134" s="35"/>
      <c r="C134" s="207" t="s">
        <v>172</v>
      </c>
      <c r="D134" s="207" t="s">
        <v>127</v>
      </c>
      <c r="E134" s="208" t="s">
        <v>339</v>
      </c>
      <c r="F134" s="209" t="s">
        <v>340</v>
      </c>
      <c r="G134" s="210" t="s">
        <v>147</v>
      </c>
      <c r="H134" s="211">
        <v>32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175</v>
      </c>
    </row>
    <row r="135" s="2" customFormat="1" ht="24.15" customHeight="1">
      <c r="A135" s="34"/>
      <c r="B135" s="35"/>
      <c r="C135" s="207" t="s">
        <v>152</v>
      </c>
      <c r="D135" s="207" t="s">
        <v>127</v>
      </c>
      <c r="E135" s="208" t="s">
        <v>341</v>
      </c>
      <c r="F135" s="209" t="s">
        <v>342</v>
      </c>
      <c r="G135" s="210" t="s">
        <v>147</v>
      </c>
      <c r="H135" s="211">
        <v>39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131</v>
      </c>
      <c r="AT135" s="220" t="s">
        <v>127</v>
      </c>
      <c r="AU135" s="220" t="s">
        <v>80</v>
      </c>
      <c r="AY135" s="13" t="s">
        <v>126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132</v>
      </c>
      <c r="BM135" s="220" t="s">
        <v>178</v>
      </c>
    </row>
    <row r="136" s="2" customFormat="1" ht="16.5" customHeight="1">
      <c r="A136" s="34"/>
      <c r="B136" s="35"/>
      <c r="C136" s="207" t="s">
        <v>8</v>
      </c>
      <c r="D136" s="207" t="s">
        <v>127</v>
      </c>
      <c r="E136" s="208" t="s">
        <v>343</v>
      </c>
      <c r="F136" s="209" t="s">
        <v>344</v>
      </c>
      <c r="G136" s="210" t="s">
        <v>147</v>
      </c>
      <c r="H136" s="211">
        <v>42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131</v>
      </c>
      <c r="AT136" s="220" t="s">
        <v>127</v>
      </c>
      <c r="AU136" s="220" t="s">
        <v>80</v>
      </c>
      <c r="AY136" s="13" t="s">
        <v>126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132</v>
      </c>
      <c r="BM136" s="220" t="s">
        <v>181</v>
      </c>
    </row>
    <row r="137" s="2" customFormat="1" ht="21.75" customHeight="1">
      <c r="A137" s="34"/>
      <c r="B137" s="35"/>
      <c r="C137" s="207" t="s">
        <v>155</v>
      </c>
      <c r="D137" s="207" t="s">
        <v>127</v>
      </c>
      <c r="E137" s="208" t="s">
        <v>345</v>
      </c>
      <c r="F137" s="209" t="s">
        <v>346</v>
      </c>
      <c r="G137" s="210" t="s">
        <v>147</v>
      </c>
      <c r="H137" s="211">
        <v>42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131</v>
      </c>
      <c r="AT137" s="220" t="s">
        <v>127</v>
      </c>
      <c r="AU137" s="220" t="s">
        <v>80</v>
      </c>
      <c r="AY137" s="13" t="s">
        <v>126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132</v>
      </c>
      <c r="BM137" s="220" t="s">
        <v>184</v>
      </c>
    </row>
    <row r="138" s="2" customFormat="1" ht="16.5" customHeight="1">
      <c r="A138" s="34"/>
      <c r="B138" s="35"/>
      <c r="C138" s="207" t="s">
        <v>185</v>
      </c>
      <c r="D138" s="207" t="s">
        <v>127</v>
      </c>
      <c r="E138" s="208" t="s">
        <v>347</v>
      </c>
      <c r="F138" s="209" t="s">
        <v>348</v>
      </c>
      <c r="G138" s="210" t="s">
        <v>147</v>
      </c>
      <c r="H138" s="211">
        <v>26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131</v>
      </c>
      <c r="AT138" s="220" t="s">
        <v>127</v>
      </c>
      <c r="AU138" s="220" t="s">
        <v>80</v>
      </c>
      <c r="AY138" s="13" t="s">
        <v>126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132</v>
      </c>
      <c r="BM138" s="220" t="s">
        <v>188</v>
      </c>
    </row>
    <row r="139" s="2" customFormat="1" ht="21.75" customHeight="1">
      <c r="A139" s="34"/>
      <c r="B139" s="35"/>
      <c r="C139" s="207" t="s">
        <v>161</v>
      </c>
      <c r="D139" s="207" t="s">
        <v>127</v>
      </c>
      <c r="E139" s="208" t="s">
        <v>349</v>
      </c>
      <c r="F139" s="209" t="s">
        <v>350</v>
      </c>
      <c r="G139" s="210" t="s">
        <v>147</v>
      </c>
      <c r="H139" s="211">
        <v>55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131</v>
      </c>
      <c r="AT139" s="220" t="s">
        <v>127</v>
      </c>
      <c r="AU139" s="220" t="s">
        <v>80</v>
      </c>
      <c r="AY139" s="13" t="s">
        <v>126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132</v>
      </c>
      <c r="BM139" s="220" t="s">
        <v>191</v>
      </c>
    </row>
    <row r="140" s="2" customFormat="1" ht="16.5" customHeight="1">
      <c r="A140" s="34"/>
      <c r="B140" s="35"/>
      <c r="C140" s="207" t="s">
        <v>192</v>
      </c>
      <c r="D140" s="207" t="s">
        <v>127</v>
      </c>
      <c r="E140" s="208" t="s">
        <v>351</v>
      </c>
      <c r="F140" s="209" t="s">
        <v>352</v>
      </c>
      <c r="G140" s="210" t="s">
        <v>147</v>
      </c>
      <c r="H140" s="211">
        <v>14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131</v>
      </c>
      <c r="AT140" s="220" t="s">
        <v>127</v>
      </c>
      <c r="AU140" s="220" t="s">
        <v>80</v>
      </c>
      <c r="AY140" s="13" t="s">
        <v>126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132</v>
      </c>
      <c r="BM140" s="220" t="s">
        <v>195</v>
      </c>
    </row>
    <row r="141" s="11" customFormat="1" ht="25.92" customHeight="1">
      <c r="A141" s="11"/>
      <c r="B141" s="193"/>
      <c r="C141" s="194"/>
      <c r="D141" s="195" t="s">
        <v>72</v>
      </c>
      <c r="E141" s="196" t="s">
        <v>216</v>
      </c>
      <c r="F141" s="196" t="s">
        <v>297</v>
      </c>
      <c r="G141" s="194"/>
      <c r="H141" s="194"/>
      <c r="I141" s="197"/>
      <c r="J141" s="198">
        <f>BK141</f>
        <v>0</v>
      </c>
      <c r="K141" s="194"/>
      <c r="L141" s="199"/>
      <c r="M141" s="200"/>
      <c r="N141" s="201"/>
      <c r="O141" s="201"/>
      <c r="P141" s="202">
        <f>SUM(P142:P149)</f>
        <v>0</v>
      </c>
      <c r="Q141" s="201"/>
      <c r="R141" s="202">
        <f>SUM(R142:R149)</f>
        <v>0</v>
      </c>
      <c r="S141" s="201"/>
      <c r="T141" s="203">
        <f>SUM(T142:T149)</f>
        <v>0</v>
      </c>
      <c r="U141" s="11"/>
      <c r="V141" s="11"/>
      <c r="W141" s="11"/>
      <c r="X141" s="11"/>
      <c r="Y141" s="11"/>
      <c r="Z141" s="11"/>
      <c r="AA141" s="11"/>
      <c r="AB141" s="11"/>
      <c r="AC141" s="11"/>
      <c r="AD141" s="11"/>
      <c r="AE141" s="11"/>
      <c r="AR141" s="204" t="s">
        <v>80</v>
      </c>
      <c r="AT141" s="205" t="s">
        <v>72</v>
      </c>
      <c r="AU141" s="205" t="s">
        <v>73</v>
      </c>
      <c r="AY141" s="204" t="s">
        <v>126</v>
      </c>
      <c r="BK141" s="206">
        <f>SUM(BK142:BK149)</f>
        <v>0</v>
      </c>
    </row>
    <row r="142" s="2" customFormat="1" ht="16.5" customHeight="1">
      <c r="A142" s="34"/>
      <c r="B142" s="35"/>
      <c r="C142" s="207" t="s">
        <v>164</v>
      </c>
      <c r="D142" s="207" t="s">
        <v>127</v>
      </c>
      <c r="E142" s="208" t="s">
        <v>353</v>
      </c>
      <c r="F142" s="209" t="s">
        <v>354</v>
      </c>
      <c r="G142" s="210" t="s">
        <v>130</v>
      </c>
      <c r="H142" s="211">
        <v>117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131</v>
      </c>
      <c r="AT142" s="220" t="s">
        <v>127</v>
      </c>
      <c r="AU142" s="220" t="s">
        <v>80</v>
      </c>
      <c r="AY142" s="13" t="s">
        <v>126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132</v>
      </c>
      <c r="BM142" s="220" t="s">
        <v>198</v>
      </c>
    </row>
    <row r="143" s="2" customFormat="1" ht="16.5" customHeight="1">
      <c r="A143" s="34"/>
      <c r="B143" s="35"/>
      <c r="C143" s="207" t="s">
        <v>7</v>
      </c>
      <c r="D143" s="207" t="s">
        <v>127</v>
      </c>
      <c r="E143" s="208" t="s">
        <v>355</v>
      </c>
      <c r="F143" s="209" t="s">
        <v>356</v>
      </c>
      <c r="G143" s="210" t="s">
        <v>130</v>
      </c>
      <c r="H143" s="211">
        <v>117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131</v>
      </c>
      <c r="AT143" s="220" t="s">
        <v>127</v>
      </c>
      <c r="AU143" s="220" t="s">
        <v>80</v>
      </c>
      <c r="AY143" s="13" t="s">
        <v>126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132</v>
      </c>
      <c r="BM143" s="220" t="s">
        <v>201</v>
      </c>
    </row>
    <row r="144" s="2" customFormat="1" ht="16.5" customHeight="1">
      <c r="A144" s="34"/>
      <c r="B144" s="35"/>
      <c r="C144" s="207" t="s">
        <v>168</v>
      </c>
      <c r="D144" s="207" t="s">
        <v>127</v>
      </c>
      <c r="E144" s="208" t="s">
        <v>357</v>
      </c>
      <c r="F144" s="209" t="s">
        <v>358</v>
      </c>
      <c r="G144" s="210" t="s">
        <v>359</v>
      </c>
      <c r="H144" s="211">
        <v>15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131</v>
      </c>
      <c r="AT144" s="220" t="s">
        <v>127</v>
      </c>
      <c r="AU144" s="220" t="s">
        <v>80</v>
      </c>
      <c r="AY144" s="13" t="s">
        <v>126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132</v>
      </c>
      <c r="BM144" s="220" t="s">
        <v>204</v>
      </c>
    </row>
    <row r="145" s="2" customFormat="1" ht="24.15" customHeight="1">
      <c r="A145" s="34"/>
      <c r="B145" s="35"/>
      <c r="C145" s="207" t="s">
        <v>205</v>
      </c>
      <c r="D145" s="207" t="s">
        <v>127</v>
      </c>
      <c r="E145" s="208" t="s">
        <v>360</v>
      </c>
      <c r="F145" s="209" t="s">
        <v>361</v>
      </c>
      <c r="G145" s="210" t="s">
        <v>359</v>
      </c>
      <c r="H145" s="211">
        <v>15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131</v>
      </c>
      <c r="AT145" s="220" t="s">
        <v>127</v>
      </c>
      <c r="AU145" s="220" t="s">
        <v>80</v>
      </c>
      <c r="AY145" s="13" t="s">
        <v>126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132</v>
      </c>
      <c r="BM145" s="220" t="s">
        <v>208</v>
      </c>
    </row>
    <row r="146" s="2" customFormat="1" ht="16.5" customHeight="1">
      <c r="A146" s="34"/>
      <c r="B146" s="35"/>
      <c r="C146" s="207" t="s">
        <v>171</v>
      </c>
      <c r="D146" s="207" t="s">
        <v>127</v>
      </c>
      <c r="E146" s="208" t="s">
        <v>362</v>
      </c>
      <c r="F146" s="209" t="s">
        <v>363</v>
      </c>
      <c r="G146" s="210" t="s">
        <v>300</v>
      </c>
      <c r="H146" s="211">
        <v>6</v>
      </c>
      <c r="I146" s="212"/>
      <c r="J146" s="213">
        <f>ROUND(I146*H146,2)</f>
        <v>0</v>
      </c>
      <c r="K146" s="214"/>
      <c r="L146" s="215"/>
      <c r="M146" s="216" t="s">
        <v>1</v>
      </c>
      <c r="N146" s="217" t="s">
        <v>38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131</v>
      </c>
      <c r="AT146" s="220" t="s">
        <v>127</v>
      </c>
      <c r="AU146" s="220" t="s">
        <v>80</v>
      </c>
      <c r="AY146" s="13" t="s">
        <v>126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132</v>
      </c>
      <c r="BM146" s="220" t="s">
        <v>211</v>
      </c>
    </row>
    <row r="147" s="2" customFormat="1" ht="16.5" customHeight="1">
      <c r="A147" s="34"/>
      <c r="B147" s="35"/>
      <c r="C147" s="207" t="s">
        <v>212</v>
      </c>
      <c r="D147" s="207" t="s">
        <v>127</v>
      </c>
      <c r="E147" s="208" t="s">
        <v>303</v>
      </c>
      <c r="F147" s="209" t="s">
        <v>304</v>
      </c>
      <c r="G147" s="210" t="s">
        <v>300</v>
      </c>
      <c r="H147" s="211">
        <v>4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131</v>
      </c>
      <c r="AT147" s="220" t="s">
        <v>127</v>
      </c>
      <c r="AU147" s="220" t="s">
        <v>80</v>
      </c>
      <c r="AY147" s="13" t="s">
        <v>126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80</v>
      </c>
      <c r="BK147" s="221">
        <f>ROUND(I147*H147,2)</f>
        <v>0</v>
      </c>
      <c r="BL147" s="13" t="s">
        <v>132</v>
      </c>
      <c r="BM147" s="220" t="s">
        <v>215</v>
      </c>
    </row>
    <row r="148" s="2" customFormat="1" ht="16.5" customHeight="1">
      <c r="A148" s="34"/>
      <c r="B148" s="35"/>
      <c r="C148" s="207" t="s">
        <v>175</v>
      </c>
      <c r="D148" s="207" t="s">
        <v>127</v>
      </c>
      <c r="E148" s="208" t="s">
        <v>364</v>
      </c>
      <c r="F148" s="209" t="s">
        <v>365</v>
      </c>
      <c r="G148" s="210" t="s">
        <v>300</v>
      </c>
      <c r="H148" s="211">
        <v>7</v>
      </c>
      <c r="I148" s="212"/>
      <c r="J148" s="213">
        <f>ROUND(I148*H148,2)</f>
        <v>0</v>
      </c>
      <c r="K148" s="214"/>
      <c r="L148" s="215"/>
      <c r="M148" s="216" t="s">
        <v>1</v>
      </c>
      <c r="N148" s="217" t="s">
        <v>38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0" t="s">
        <v>131</v>
      </c>
      <c r="AT148" s="220" t="s">
        <v>127</v>
      </c>
      <c r="AU148" s="220" t="s">
        <v>80</v>
      </c>
      <c r="AY148" s="13" t="s">
        <v>126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3" t="s">
        <v>80</v>
      </c>
      <c r="BK148" s="221">
        <f>ROUND(I148*H148,2)</f>
        <v>0</v>
      </c>
      <c r="BL148" s="13" t="s">
        <v>132</v>
      </c>
      <c r="BM148" s="220" t="s">
        <v>220</v>
      </c>
    </row>
    <row r="149" s="2" customFormat="1" ht="16.5" customHeight="1">
      <c r="A149" s="34"/>
      <c r="B149" s="35"/>
      <c r="C149" s="207" t="s">
        <v>221</v>
      </c>
      <c r="D149" s="207" t="s">
        <v>127</v>
      </c>
      <c r="E149" s="208" t="s">
        <v>306</v>
      </c>
      <c r="F149" s="209" t="s">
        <v>307</v>
      </c>
      <c r="G149" s="210" t="s">
        <v>300</v>
      </c>
      <c r="H149" s="211">
        <v>6</v>
      </c>
      <c r="I149" s="212"/>
      <c r="J149" s="213">
        <f>ROUND(I149*H149,2)</f>
        <v>0</v>
      </c>
      <c r="K149" s="214"/>
      <c r="L149" s="215"/>
      <c r="M149" s="222" t="s">
        <v>1</v>
      </c>
      <c r="N149" s="223" t="s">
        <v>38</v>
      </c>
      <c r="O149" s="224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0" t="s">
        <v>131</v>
      </c>
      <c r="AT149" s="220" t="s">
        <v>127</v>
      </c>
      <c r="AU149" s="220" t="s">
        <v>80</v>
      </c>
      <c r="AY149" s="13" t="s">
        <v>126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3" t="s">
        <v>80</v>
      </c>
      <c r="BK149" s="221">
        <f>ROUND(I149*H149,2)</f>
        <v>0</v>
      </c>
      <c r="BL149" s="13" t="s">
        <v>132</v>
      </c>
      <c r="BM149" s="220" t="s">
        <v>224</v>
      </c>
    </row>
    <row r="150" s="2" customFormat="1" ht="6.96" customHeight="1">
      <c r="A150" s="34"/>
      <c r="B150" s="62"/>
      <c r="C150" s="63"/>
      <c r="D150" s="63"/>
      <c r="E150" s="63"/>
      <c r="F150" s="63"/>
      <c r="G150" s="63"/>
      <c r="H150" s="63"/>
      <c r="I150" s="63"/>
      <c r="J150" s="63"/>
      <c r="K150" s="63"/>
      <c r="L150" s="40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sheetProtection sheet="1" autoFilter="0" formatColumns="0" formatRows="0" objects="1" scenarios="1" spinCount="100000" saltValue="GglkMvWBkxTj5u0RmY7YknutVZLNAnmntF4XBqFbeLaK6kliKuV9+b4P69ozPyamFhpqo3O/bzLzIjPCgLSmhw==" hashValue="QWayeaQIIxhrkc4eYJO+APDtVAWILukhZTXgLRo7JgZn7xYabx6l0lX0armsDSpy3u5lugY8fkK1h/MLO3Q9JA==" algorithmName="SHA-512" password="CC35"/>
  <autoFilter ref="C118:K14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366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ROUND((SUM(BE118:BE139)),  2)</f>
        <v>0</v>
      </c>
      <c r="G33" s="34"/>
      <c r="H33" s="34"/>
      <c r="I33" s="151">
        <v>0.20999999999999999</v>
      </c>
      <c r="J33" s="150">
        <f>ROUND(((SUM(BE118:BE139))*I33),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ROUND((SUM(BF118:BF139)),  2)</f>
        <v>0</v>
      </c>
      <c r="G34" s="34"/>
      <c r="H34" s="34"/>
      <c r="I34" s="151">
        <v>0.14999999999999999</v>
      </c>
      <c r="J34" s="150">
        <f>ROUND(((SUM(BF118:BF139))*I34),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ROUND((SUM(BG118:BG139)),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ROUND((SUM(BH118:BH139)),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ROUND((SUM(BI118:BI139)),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Rozvaděč RE_RH - Rozvaděč RE_RH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367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J138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Rozvaděč RE_RH - Rozvaděč RE_RH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P119+P138</f>
        <v>0</v>
      </c>
      <c r="Q118" s="100"/>
      <c r="R118" s="190">
        <f>R119+R138</f>
        <v>0</v>
      </c>
      <c r="S118" s="100"/>
      <c r="T118" s="191">
        <f>T119+T138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BK119+BK138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369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SUM(P120:P137)</f>
        <v>0</v>
      </c>
      <c r="Q119" s="201"/>
      <c r="R119" s="202">
        <f>SUM(R120:R137)</f>
        <v>0</v>
      </c>
      <c r="S119" s="201"/>
      <c r="T119" s="203">
        <f>SUM(T120:T137)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SUM(BK120:BK137)</f>
        <v>0</v>
      </c>
    </row>
    <row r="120" s="2" customFormat="1" ht="24.15" customHeight="1">
      <c r="A120" s="34"/>
      <c r="B120" s="35"/>
      <c r="C120" s="207" t="s">
        <v>80</v>
      </c>
      <c r="D120" s="207" t="s">
        <v>127</v>
      </c>
      <c r="E120" s="208" t="s">
        <v>370</v>
      </c>
      <c r="F120" s="209" t="s">
        <v>371</v>
      </c>
      <c r="G120" s="210" t="s">
        <v>147</v>
      </c>
      <c r="H120" s="211">
        <v>1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372</v>
      </c>
      <c r="F121" s="209" t="s">
        <v>373</v>
      </c>
      <c r="G121" s="210" t="s">
        <v>147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374</v>
      </c>
      <c r="F122" s="209" t="s">
        <v>375</v>
      </c>
      <c r="G122" s="210" t="s">
        <v>147</v>
      </c>
      <c r="H122" s="211">
        <v>2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376</v>
      </c>
      <c r="F123" s="209" t="s">
        <v>377</v>
      </c>
      <c r="G123" s="210" t="s">
        <v>147</v>
      </c>
      <c r="H123" s="211">
        <v>10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378</v>
      </c>
      <c r="F124" s="209" t="s">
        <v>379</v>
      </c>
      <c r="G124" s="210" t="s">
        <v>147</v>
      </c>
      <c r="H124" s="211">
        <v>1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380</v>
      </c>
      <c r="F125" s="209" t="s">
        <v>381</v>
      </c>
      <c r="G125" s="210" t="s">
        <v>147</v>
      </c>
      <c r="H125" s="211">
        <v>1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382</v>
      </c>
      <c r="F126" s="209" t="s">
        <v>383</v>
      </c>
      <c r="G126" s="210" t="s">
        <v>147</v>
      </c>
      <c r="H126" s="211">
        <v>3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384</v>
      </c>
      <c r="F127" s="209" t="s">
        <v>385</v>
      </c>
      <c r="G127" s="210" t="s">
        <v>147</v>
      </c>
      <c r="H127" s="211">
        <v>1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386</v>
      </c>
      <c r="F128" s="209" t="s">
        <v>387</v>
      </c>
      <c r="G128" s="210" t="s">
        <v>147</v>
      </c>
      <c r="H128" s="211">
        <v>1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388</v>
      </c>
      <c r="F129" s="209" t="s">
        <v>389</v>
      </c>
      <c r="G129" s="210" t="s">
        <v>147</v>
      </c>
      <c r="H129" s="211">
        <v>1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2" customFormat="1" ht="16.5" customHeight="1">
      <c r="A130" s="34"/>
      <c r="B130" s="35"/>
      <c r="C130" s="207" t="s">
        <v>165</v>
      </c>
      <c r="D130" s="207" t="s">
        <v>127</v>
      </c>
      <c r="E130" s="208" t="s">
        <v>390</v>
      </c>
      <c r="F130" s="209" t="s">
        <v>391</v>
      </c>
      <c r="G130" s="210" t="s">
        <v>147</v>
      </c>
      <c r="H130" s="211">
        <v>1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168</v>
      </c>
    </row>
    <row r="131" s="2" customFormat="1" ht="24.15" customHeight="1">
      <c r="A131" s="34"/>
      <c r="B131" s="35"/>
      <c r="C131" s="207" t="s">
        <v>148</v>
      </c>
      <c r="D131" s="207" t="s">
        <v>127</v>
      </c>
      <c r="E131" s="208" t="s">
        <v>392</v>
      </c>
      <c r="F131" s="209" t="s">
        <v>393</v>
      </c>
      <c r="G131" s="210" t="s">
        <v>147</v>
      </c>
      <c r="H131" s="211">
        <v>1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171</v>
      </c>
    </row>
    <row r="132" s="2" customFormat="1" ht="16.5" customHeight="1">
      <c r="A132" s="34"/>
      <c r="B132" s="35"/>
      <c r="C132" s="207" t="s">
        <v>172</v>
      </c>
      <c r="D132" s="207" t="s">
        <v>127</v>
      </c>
      <c r="E132" s="208" t="s">
        <v>394</v>
      </c>
      <c r="F132" s="209" t="s">
        <v>395</v>
      </c>
      <c r="G132" s="210" t="s">
        <v>147</v>
      </c>
      <c r="H132" s="211">
        <v>5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175</v>
      </c>
    </row>
    <row r="133" s="2" customFormat="1" ht="16.5" customHeight="1">
      <c r="A133" s="34"/>
      <c r="B133" s="35"/>
      <c r="C133" s="207" t="s">
        <v>152</v>
      </c>
      <c r="D133" s="207" t="s">
        <v>127</v>
      </c>
      <c r="E133" s="208" t="s">
        <v>396</v>
      </c>
      <c r="F133" s="209" t="s">
        <v>397</v>
      </c>
      <c r="G133" s="210" t="s">
        <v>147</v>
      </c>
      <c r="H133" s="211">
        <v>10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178</v>
      </c>
    </row>
    <row r="134" s="2" customFormat="1" ht="16.5" customHeight="1">
      <c r="A134" s="34"/>
      <c r="B134" s="35"/>
      <c r="C134" s="207" t="s">
        <v>8</v>
      </c>
      <c r="D134" s="207" t="s">
        <v>127</v>
      </c>
      <c r="E134" s="208" t="s">
        <v>398</v>
      </c>
      <c r="F134" s="209" t="s">
        <v>399</v>
      </c>
      <c r="G134" s="210" t="s">
        <v>147</v>
      </c>
      <c r="H134" s="211">
        <v>32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181</v>
      </c>
    </row>
    <row r="135" s="2" customFormat="1" ht="16.5" customHeight="1">
      <c r="A135" s="34"/>
      <c r="B135" s="35"/>
      <c r="C135" s="207" t="s">
        <v>155</v>
      </c>
      <c r="D135" s="207" t="s">
        <v>127</v>
      </c>
      <c r="E135" s="208" t="s">
        <v>400</v>
      </c>
      <c r="F135" s="209" t="s">
        <v>401</v>
      </c>
      <c r="G135" s="210" t="s">
        <v>147</v>
      </c>
      <c r="H135" s="211">
        <v>15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131</v>
      </c>
      <c r="AT135" s="220" t="s">
        <v>127</v>
      </c>
      <c r="AU135" s="220" t="s">
        <v>80</v>
      </c>
      <c r="AY135" s="13" t="s">
        <v>126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132</v>
      </c>
      <c r="BM135" s="220" t="s">
        <v>184</v>
      </c>
    </row>
    <row r="136" s="2" customFormat="1" ht="16.5" customHeight="1">
      <c r="A136" s="34"/>
      <c r="B136" s="35"/>
      <c r="C136" s="207" t="s">
        <v>185</v>
      </c>
      <c r="D136" s="207" t="s">
        <v>127</v>
      </c>
      <c r="E136" s="208" t="s">
        <v>402</v>
      </c>
      <c r="F136" s="209" t="s">
        <v>403</v>
      </c>
      <c r="G136" s="210" t="s">
        <v>147</v>
      </c>
      <c r="H136" s="211">
        <v>15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131</v>
      </c>
      <c r="AT136" s="220" t="s">
        <v>127</v>
      </c>
      <c r="AU136" s="220" t="s">
        <v>80</v>
      </c>
      <c r="AY136" s="13" t="s">
        <v>126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132</v>
      </c>
      <c r="BM136" s="220" t="s">
        <v>188</v>
      </c>
    </row>
    <row r="137" s="2" customFormat="1" ht="16.5" customHeight="1">
      <c r="A137" s="34"/>
      <c r="B137" s="35"/>
      <c r="C137" s="207" t="s">
        <v>161</v>
      </c>
      <c r="D137" s="207" t="s">
        <v>127</v>
      </c>
      <c r="E137" s="208" t="s">
        <v>404</v>
      </c>
      <c r="F137" s="209" t="s">
        <v>405</v>
      </c>
      <c r="G137" s="210" t="s">
        <v>406</v>
      </c>
      <c r="H137" s="211">
        <v>1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131</v>
      </c>
      <c r="AT137" s="220" t="s">
        <v>127</v>
      </c>
      <c r="AU137" s="220" t="s">
        <v>80</v>
      </c>
      <c r="AY137" s="13" t="s">
        <v>126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132</v>
      </c>
      <c r="BM137" s="220" t="s">
        <v>191</v>
      </c>
    </row>
    <row r="138" s="11" customFormat="1" ht="25.92" customHeight="1">
      <c r="A138" s="11"/>
      <c r="B138" s="193"/>
      <c r="C138" s="194"/>
      <c r="D138" s="195" t="s">
        <v>72</v>
      </c>
      <c r="E138" s="196" t="s">
        <v>156</v>
      </c>
      <c r="F138" s="196" t="s">
        <v>297</v>
      </c>
      <c r="G138" s="194"/>
      <c r="H138" s="194"/>
      <c r="I138" s="197"/>
      <c r="J138" s="198">
        <f>BK138</f>
        <v>0</v>
      </c>
      <c r="K138" s="194"/>
      <c r="L138" s="199"/>
      <c r="M138" s="200"/>
      <c r="N138" s="201"/>
      <c r="O138" s="201"/>
      <c r="P138" s="202">
        <f>P139</f>
        <v>0</v>
      </c>
      <c r="Q138" s="201"/>
      <c r="R138" s="202">
        <f>R139</f>
        <v>0</v>
      </c>
      <c r="S138" s="201"/>
      <c r="T138" s="203">
        <f>T139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4" t="s">
        <v>80</v>
      </c>
      <c r="AT138" s="205" t="s">
        <v>72</v>
      </c>
      <c r="AU138" s="205" t="s">
        <v>73</v>
      </c>
      <c r="AY138" s="204" t="s">
        <v>126</v>
      </c>
      <c r="BK138" s="206">
        <f>BK139</f>
        <v>0</v>
      </c>
    </row>
    <row r="139" s="2" customFormat="1" ht="16.5" customHeight="1">
      <c r="A139" s="34"/>
      <c r="B139" s="35"/>
      <c r="C139" s="207" t="s">
        <v>192</v>
      </c>
      <c r="D139" s="207" t="s">
        <v>127</v>
      </c>
      <c r="E139" s="208" t="s">
        <v>407</v>
      </c>
      <c r="F139" s="209" t="s">
        <v>408</v>
      </c>
      <c r="G139" s="210" t="s">
        <v>300</v>
      </c>
      <c r="H139" s="211">
        <v>8</v>
      </c>
      <c r="I139" s="212"/>
      <c r="J139" s="213">
        <f>ROUND(I139*H139,2)</f>
        <v>0</v>
      </c>
      <c r="K139" s="214"/>
      <c r="L139" s="215"/>
      <c r="M139" s="222" t="s">
        <v>1</v>
      </c>
      <c r="N139" s="223" t="s">
        <v>38</v>
      </c>
      <c r="O139" s="224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131</v>
      </c>
      <c r="AT139" s="220" t="s">
        <v>127</v>
      </c>
      <c r="AU139" s="220" t="s">
        <v>80</v>
      </c>
      <c r="AY139" s="13" t="s">
        <v>126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132</v>
      </c>
      <c r="BM139" s="220" t="s">
        <v>195</v>
      </c>
    </row>
    <row r="140" s="2" customFormat="1" ht="6.96" customHeight="1">
      <c r="A140" s="34"/>
      <c r="B140" s="62"/>
      <c r="C140" s="63"/>
      <c r="D140" s="63"/>
      <c r="E140" s="63"/>
      <c r="F140" s="63"/>
      <c r="G140" s="63"/>
      <c r="H140" s="63"/>
      <c r="I140" s="63"/>
      <c r="J140" s="63"/>
      <c r="K140" s="63"/>
      <c r="L140" s="40"/>
      <c r="M140" s="34"/>
      <c r="O140" s="34"/>
      <c r="P140" s="34"/>
      <c r="Q140" s="34"/>
      <c r="R140" s="34"/>
      <c r="S140" s="34"/>
      <c r="T140" s="34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</row>
  </sheetData>
  <sheetProtection sheet="1" autoFilter="0" formatColumns="0" formatRows="0" objects="1" scenarios="1" spinCount="100000" saltValue="UvYqqJge/pGJGGA+grow/ROlrWsJw5xzTUU3koLIYEe97uRgeDAUQ/C66Uw7jAhltuEnMtdBE6/lFI4VZhL2YQ==" hashValue="BH7mfUoQp0LLAjeGOY+WGunrO2JPepVEW99elsSMwSp6y/NTfTahOgemuqmND/QSy0FIootnoVpHALKSH26BbA==" algorithmName="SHA-512" password="CC35"/>
  <autoFilter ref="C117:K13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88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409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ROUND((SUM(BE118:BE134)),  2)</f>
        <v>0</v>
      </c>
      <c r="G33" s="34"/>
      <c r="H33" s="34"/>
      <c r="I33" s="151">
        <v>0.20999999999999999</v>
      </c>
      <c r="J33" s="150">
        <f>ROUND(((SUM(BE118:BE134))*I33),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ROUND((SUM(BF118:BF134)),  2)</f>
        <v>0</v>
      </c>
      <c r="G34" s="34"/>
      <c r="H34" s="34"/>
      <c r="I34" s="151">
        <v>0.14999999999999999</v>
      </c>
      <c r="J34" s="150">
        <f>ROUND(((SUM(BF118:BF134))*I34),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ROUND((SUM(BG118:BG134)),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ROUND((SUM(BH118:BH134)),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ROUND((SUM(BI118:BI134)),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Rozvaděč RKT - Rozvaděč RKT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367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J133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Rozvaděč RKT - Rozvaděč RKT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P119+P133</f>
        <v>0</v>
      </c>
      <c r="Q118" s="100"/>
      <c r="R118" s="190">
        <f>R119+R133</f>
        <v>0</v>
      </c>
      <c r="S118" s="100"/>
      <c r="T118" s="191">
        <f>T119+T133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BK119+BK133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369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SUM(P120:P132)</f>
        <v>0</v>
      </c>
      <c r="Q119" s="201"/>
      <c r="R119" s="202">
        <f>SUM(R120:R132)</f>
        <v>0</v>
      </c>
      <c r="S119" s="201"/>
      <c r="T119" s="203">
        <f>SUM(T120:T132)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SUM(BK120:BK132)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410</v>
      </c>
      <c r="F120" s="209" t="s">
        <v>411</v>
      </c>
      <c r="G120" s="210" t="s">
        <v>147</v>
      </c>
      <c r="H120" s="211">
        <v>1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412</v>
      </c>
      <c r="F121" s="209" t="s">
        <v>413</v>
      </c>
      <c r="G121" s="210" t="s">
        <v>147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414</v>
      </c>
      <c r="F122" s="209" t="s">
        <v>415</v>
      </c>
      <c r="G122" s="210" t="s">
        <v>147</v>
      </c>
      <c r="H122" s="211">
        <v>1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416</v>
      </c>
      <c r="F123" s="209" t="s">
        <v>417</v>
      </c>
      <c r="G123" s="210" t="s">
        <v>147</v>
      </c>
      <c r="H123" s="211">
        <v>1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418</v>
      </c>
      <c r="F124" s="209" t="s">
        <v>419</v>
      </c>
      <c r="G124" s="210" t="s">
        <v>147</v>
      </c>
      <c r="H124" s="211">
        <v>3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420</v>
      </c>
      <c r="F125" s="209" t="s">
        <v>421</v>
      </c>
      <c r="G125" s="210" t="s">
        <v>147</v>
      </c>
      <c r="H125" s="211">
        <v>1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422</v>
      </c>
      <c r="F126" s="209" t="s">
        <v>423</v>
      </c>
      <c r="G126" s="210" t="s">
        <v>147</v>
      </c>
      <c r="H126" s="211">
        <v>3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424</v>
      </c>
      <c r="F127" s="209" t="s">
        <v>425</v>
      </c>
      <c r="G127" s="210" t="s">
        <v>147</v>
      </c>
      <c r="H127" s="211">
        <v>9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426</v>
      </c>
      <c r="F128" s="209" t="s">
        <v>427</v>
      </c>
      <c r="G128" s="210" t="s">
        <v>147</v>
      </c>
      <c r="H128" s="211">
        <v>1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398</v>
      </c>
      <c r="F129" s="209" t="s">
        <v>399</v>
      </c>
      <c r="G129" s="210" t="s">
        <v>147</v>
      </c>
      <c r="H129" s="211">
        <v>18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2" customFormat="1" ht="16.5" customHeight="1">
      <c r="A130" s="34"/>
      <c r="B130" s="35"/>
      <c r="C130" s="207" t="s">
        <v>165</v>
      </c>
      <c r="D130" s="207" t="s">
        <v>127</v>
      </c>
      <c r="E130" s="208" t="s">
        <v>428</v>
      </c>
      <c r="F130" s="209" t="s">
        <v>401</v>
      </c>
      <c r="G130" s="210" t="s">
        <v>147</v>
      </c>
      <c r="H130" s="211">
        <v>12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168</v>
      </c>
    </row>
    <row r="131" s="2" customFormat="1" ht="16.5" customHeight="1">
      <c r="A131" s="34"/>
      <c r="B131" s="35"/>
      <c r="C131" s="207" t="s">
        <v>148</v>
      </c>
      <c r="D131" s="207" t="s">
        <v>127</v>
      </c>
      <c r="E131" s="208" t="s">
        <v>429</v>
      </c>
      <c r="F131" s="209" t="s">
        <v>430</v>
      </c>
      <c r="G131" s="210" t="s">
        <v>147</v>
      </c>
      <c r="H131" s="211">
        <v>3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171</v>
      </c>
    </row>
    <row r="132" s="2" customFormat="1" ht="16.5" customHeight="1">
      <c r="A132" s="34"/>
      <c r="B132" s="35"/>
      <c r="C132" s="207" t="s">
        <v>172</v>
      </c>
      <c r="D132" s="207" t="s">
        <v>127</v>
      </c>
      <c r="E132" s="208" t="s">
        <v>431</v>
      </c>
      <c r="F132" s="209" t="s">
        <v>405</v>
      </c>
      <c r="G132" s="210" t="s">
        <v>406</v>
      </c>
      <c r="H132" s="211">
        <v>1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175</v>
      </c>
    </row>
    <row r="133" s="11" customFormat="1" ht="25.92" customHeight="1">
      <c r="A133" s="11"/>
      <c r="B133" s="193"/>
      <c r="C133" s="194"/>
      <c r="D133" s="195" t="s">
        <v>72</v>
      </c>
      <c r="E133" s="196" t="s">
        <v>156</v>
      </c>
      <c r="F133" s="196" t="s">
        <v>297</v>
      </c>
      <c r="G133" s="194"/>
      <c r="H133" s="194"/>
      <c r="I133" s="197"/>
      <c r="J133" s="198">
        <f>BK133</f>
        <v>0</v>
      </c>
      <c r="K133" s="194"/>
      <c r="L133" s="199"/>
      <c r="M133" s="200"/>
      <c r="N133" s="201"/>
      <c r="O133" s="201"/>
      <c r="P133" s="202">
        <f>P134</f>
        <v>0</v>
      </c>
      <c r="Q133" s="201"/>
      <c r="R133" s="202">
        <f>R134</f>
        <v>0</v>
      </c>
      <c r="S133" s="201"/>
      <c r="T133" s="203">
        <f>T134</f>
        <v>0</v>
      </c>
      <c r="U133" s="11"/>
      <c r="V133" s="11"/>
      <c r="W133" s="11"/>
      <c r="X133" s="11"/>
      <c r="Y133" s="11"/>
      <c r="Z133" s="11"/>
      <c r="AA133" s="11"/>
      <c r="AB133" s="11"/>
      <c r="AC133" s="11"/>
      <c r="AD133" s="11"/>
      <c r="AE133" s="11"/>
      <c r="AR133" s="204" t="s">
        <v>80</v>
      </c>
      <c r="AT133" s="205" t="s">
        <v>72</v>
      </c>
      <c r="AU133" s="205" t="s">
        <v>73</v>
      </c>
      <c r="AY133" s="204" t="s">
        <v>126</v>
      </c>
      <c r="BK133" s="206">
        <f>BK134</f>
        <v>0</v>
      </c>
    </row>
    <row r="134" s="2" customFormat="1" ht="16.5" customHeight="1">
      <c r="A134" s="34"/>
      <c r="B134" s="35"/>
      <c r="C134" s="207" t="s">
        <v>152</v>
      </c>
      <c r="D134" s="207" t="s">
        <v>127</v>
      </c>
      <c r="E134" s="208" t="s">
        <v>407</v>
      </c>
      <c r="F134" s="209" t="s">
        <v>408</v>
      </c>
      <c r="G134" s="210" t="s">
        <v>300</v>
      </c>
      <c r="H134" s="211">
        <v>5</v>
      </c>
      <c r="I134" s="212"/>
      <c r="J134" s="213">
        <f>ROUND(I134*H134,2)</f>
        <v>0</v>
      </c>
      <c r="K134" s="214"/>
      <c r="L134" s="215"/>
      <c r="M134" s="222" t="s">
        <v>1</v>
      </c>
      <c r="N134" s="223" t="s">
        <v>38</v>
      </c>
      <c r="O134" s="224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178</v>
      </c>
    </row>
    <row r="135" s="2" customFormat="1" ht="6.96" customHeight="1">
      <c r="A135" s="34"/>
      <c r="B135" s="62"/>
      <c r="C135" s="63"/>
      <c r="D135" s="63"/>
      <c r="E135" s="63"/>
      <c r="F135" s="63"/>
      <c r="G135" s="63"/>
      <c r="H135" s="63"/>
      <c r="I135" s="63"/>
      <c r="J135" s="63"/>
      <c r="K135" s="63"/>
      <c r="L135" s="40"/>
      <c r="M135" s="34"/>
      <c r="O135" s="34"/>
      <c r="P135" s="34"/>
      <c r="Q135" s="34"/>
      <c r="R135" s="34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</sheetData>
  <sheetProtection sheet="1" autoFilter="0" formatColumns="0" formatRows="0" objects="1" scenarios="1" spinCount="100000" saltValue="eODmn5JANl3ZkMYLyL9W2sZeF6ltQEAsXw/bvBw/WEoYOZQVchxkxJzQwXMa3iVVomuir9BlEBDIEjMwkjVp2A==" hashValue="JrENlYUCTeJW+mihejnANoE3KJOwlqm01kTYYBI6LBZD7LBJi2rONg8xeQPixZ+wsBrYV74mrK+rtIMlJz2KUQ==" algorithmName="SHA-512" password="CC35"/>
  <autoFilter ref="C117:K13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432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ROUND((SUM(BE118:BE132)),  2)</f>
        <v>0</v>
      </c>
      <c r="G33" s="34"/>
      <c r="H33" s="34"/>
      <c r="I33" s="151">
        <v>0.20999999999999999</v>
      </c>
      <c r="J33" s="150">
        <f>ROUND(((SUM(BE118:BE132))*I33),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ROUND((SUM(BF118:BF132)),  2)</f>
        <v>0</v>
      </c>
      <c r="G34" s="34"/>
      <c r="H34" s="34"/>
      <c r="I34" s="151">
        <v>0.14999999999999999</v>
      </c>
      <c r="J34" s="150">
        <f>ROUND(((SUM(BF118:BF132))*I34),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ROUND((SUM(BG118:BG132)),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ROUND((SUM(BH118:BH132)),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ROUND((SUM(BI118:BI132)),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Rozvaděč RM1 - Rozvaděč RM1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367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J131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Rozvaděč RM1 - Rozvaděč RM1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P119+P131</f>
        <v>0</v>
      </c>
      <c r="Q118" s="100"/>
      <c r="R118" s="190">
        <f>R119+R131</f>
        <v>0</v>
      </c>
      <c r="S118" s="100"/>
      <c r="T118" s="191">
        <f>T119+T131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BK119+BK131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369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SUM(P120:P130)</f>
        <v>0</v>
      </c>
      <c r="Q119" s="201"/>
      <c r="R119" s="202">
        <f>SUM(R120:R130)</f>
        <v>0</v>
      </c>
      <c r="S119" s="201"/>
      <c r="T119" s="203">
        <f>SUM(T120:T130)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SUM(BK120:BK130)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433</v>
      </c>
      <c r="F120" s="209" t="s">
        <v>434</v>
      </c>
      <c r="G120" s="210" t="s">
        <v>147</v>
      </c>
      <c r="H120" s="211">
        <v>1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412</v>
      </c>
      <c r="F121" s="209" t="s">
        <v>413</v>
      </c>
      <c r="G121" s="210" t="s">
        <v>147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414</v>
      </c>
      <c r="F122" s="209" t="s">
        <v>415</v>
      </c>
      <c r="G122" s="210" t="s">
        <v>147</v>
      </c>
      <c r="H122" s="211">
        <v>3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435</v>
      </c>
      <c r="F123" s="209" t="s">
        <v>419</v>
      </c>
      <c r="G123" s="210" t="s">
        <v>147</v>
      </c>
      <c r="H123" s="211">
        <v>6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420</v>
      </c>
      <c r="F124" s="209" t="s">
        <v>421</v>
      </c>
      <c r="G124" s="210" t="s">
        <v>147</v>
      </c>
      <c r="H124" s="211">
        <v>1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436</v>
      </c>
      <c r="F125" s="209" t="s">
        <v>437</v>
      </c>
      <c r="G125" s="210" t="s">
        <v>147</v>
      </c>
      <c r="H125" s="211">
        <v>1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422</v>
      </c>
      <c r="F126" s="209" t="s">
        <v>423</v>
      </c>
      <c r="G126" s="210" t="s">
        <v>147</v>
      </c>
      <c r="H126" s="211">
        <v>3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438</v>
      </c>
      <c r="F127" s="209" t="s">
        <v>425</v>
      </c>
      <c r="G127" s="210" t="s">
        <v>147</v>
      </c>
      <c r="H127" s="211">
        <v>11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398</v>
      </c>
      <c r="F128" s="209" t="s">
        <v>399</v>
      </c>
      <c r="G128" s="210" t="s">
        <v>147</v>
      </c>
      <c r="H128" s="211">
        <v>29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428</v>
      </c>
      <c r="F129" s="209" t="s">
        <v>401</v>
      </c>
      <c r="G129" s="210" t="s">
        <v>147</v>
      </c>
      <c r="H129" s="211">
        <v>16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2" customFormat="1" ht="16.5" customHeight="1">
      <c r="A130" s="34"/>
      <c r="B130" s="35"/>
      <c r="C130" s="207" t="s">
        <v>165</v>
      </c>
      <c r="D130" s="207" t="s">
        <v>127</v>
      </c>
      <c r="E130" s="208" t="s">
        <v>439</v>
      </c>
      <c r="F130" s="209" t="s">
        <v>405</v>
      </c>
      <c r="G130" s="210" t="s">
        <v>406</v>
      </c>
      <c r="H130" s="211">
        <v>1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168</v>
      </c>
    </row>
    <row r="131" s="11" customFormat="1" ht="25.92" customHeight="1">
      <c r="A131" s="11"/>
      <c r="B131" s="193"/>
      <c r="C131" s="194"/>
      <c r="D131" s="195" t="s">
        <v>72</v>
      </c>
      <c r="E131" s="196" t="s">
        <v>156</v>
      </c>
      <c r="F131" s="196" t="s">
        <v>297</v>
      </c>
      <c r="G131" s="194"/>
      <c r="H131" s="194"/>
      <c r="I131" s="197"/>
      <c r="J131" s="198">
        <f>BK131</f>
        <v>0</v>
      </c>
      <c r="K131" s="194"/>
      <c r="L131" s="199"/>
      <c r="M131" s="200"/>
      <c r="N131" s="201"/>
      <c r="O131" s="201"/>
      <c r="P131" s="202">
        <f>P132</f>
        <v>0</v>
      </c>
      <c r="Q131" s="201"/>
      <c r="R131" s="202">
        <f>R132</f>
        <v>0</v>
      </c>
      <c r="S131" s="201"/>
      <c r="T131" s="203">
        <f>T132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204" t="s">
        <v>80</v>
      </c>
      <c r="AT131" s="205" t="s">
        <v>72</v>
      </c>
      <c r="AU131" s="205" t="s">
        <v>73</v>
      </c>
      <c r="AY131" s="204" t="s">
        <v>126</v>
      </c>
      <c r="BK131" s="206">
        <f>BK132</f>
        <v>0</v>
      </c>
    </row>
    <row r="132" s="2" customFormat="1" ht="16.5" customHeight="1">
      <c r="A132" s="34"/>
      <c r="B132" s="35"/>
      <c r="C132" s="207" t="s">
        <v>148</v>
      </c>
      <c r="D132" s="207" t="s">
        <v>127</v>
      </c>
      <c r="E132" s="208" t="s">
        <v>407</v>
      </c>
      <c r="F132" s="209" t="s">
        <v>408</v>
      </c>
      <c r="G132" s="210" t="s">
        <v>300</v>
      </c>
      <c r="H132" s="211">
        <v>6</v>
      </c>
      <c r="I132" s="212"/>
      <c r="J132" s="213">
        <f>ROUND(I132*H132,2)</f>
        <v>0</v>
      </c>
      <c r="K132" s="214"/>
      <c r="L132" s="215"/>
      <c r="M132" s="222" t="s">
        <v>1</v>
      </c>
      <c r="N132" s="223" t="s">
        <v>38</v>
      </c>
      <c r="O132" s="224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171</v>
      </c>
    </row>
    <row r="133" s="2" customFormat="1" ht="6.96" customHeight="1">
      <c r="A133" s="34"/>
      <c r="B133" s="62"/>
      <c r="C133" s="63"/>
      <c r="D133" s="63"/>
      <c r="E133" s="63"/>
      <c r="F133" s="63"/>
      <c r="G133" s="63"/>
      <c r="H133" s="63"/>
      <c r="I133" s="63"/>
      <c r="J133" s="63"/>
      <c r="K133" s="63"/>
      <c r="L133" s="40"/>
      <c r="M133" s="34"/>
      <c r="O133" s="34"/>
      <c r="P133" s="34"/>
      <c r="Q133" s="34"/>
      <c r="R133" s="34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</sheetData>
  <sheetProtection sheet="1" autoFilter="0" formatColumns="0" formatRows="0" objects="1" scenarios="1" spinCount="100000" saltValue="TB1ZELBqIXRIIof7q0rt+P3bDDKMI3EYR259IkUUze6FsODPoyzEKFEYqBcBrhH5EguJy8Q4X7YWCY8mEqR79g==" hashValue="rBH/SB2uDCxDvovK/DUVHUkKuA9Xz0LbEDp+ASBpQCUFG2UuaZ9Uxhppn4wuDWTwr1C+m4BuIeZTkXcYUNTCTA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440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ROUND((SUM(BE118:BE133)),  2)</f>
        <v>0</v>
      </c>
      <c r="G33" s="34"/>
      <c r="H33" s="34"/>
      <c r="I33" s="151">
        <v>0.20999999999999999</v>
      </c>
      <c r="J33" s="150">
        <f>ROUND(((SUM(BE118:BE133))*I33),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ROUND((SUM(BF118:BF133)),  2)</f>
        <v>0</v>
      </c>
      <c r="G34" s="34"/>
      <c r="H34" s="34"/>
      <c r="I34" s="151">
        <v>0.14999999999999999</v>
      </c>
      <c r="J34" s="150">
        <f>ROUND(((SUM(BF118:BF133))*I34),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ROUND((SUM(BG118:BG133)),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ROUND((SUM(BH118:BH133)),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ROUND((SUM(BI118:BI133)),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Rozvaděč RM2 - Rozvaděč RM2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367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J132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Rozvaděč RM2 - Rozvaděč RM2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P119+P132</f>
        <v>0</v>
      </c>
      <c r="Q118" s="100"/>
      <c r="R118" s="190">
        <f>R119+R132</f>
        <v>0</v>
      </c>
      <c r="S118" s="100"/>
      <c r="T118" s="191">
        <f>T119+T132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BK119+BK132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369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SUM(P120:P131)</f>
        <v>0</v>
      </c>
      <c r="Q119" s="201"/>
      <c r="R119" s="202">
        <f>SUM(R120:R131)</f>
        <v>0</v>
      </c>
      <c r="S119" s="201"/>
      <c r="T119" s="203">
        <f>SUM(T120:T131)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SUM(BK120:BK131)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441</v>
      </c>
      <c r="F120" s="209" t="s">
        <v>434</v>
      </c>
      <c r="G120" s="210" t="s">
        <v>147</v>
      </c>
      <c r="H120" s="211">
        <v>1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412</v>
      </c>
      <c r="F121" s="209" t="s">
        <v>413</v>
      </c>
      <c r="G121" s="210" t="s">
        <v>147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414</v>
      </c>
      <c r="F122" s="209" t="s">
        <v>415</v>
      </c>
      <c r="G122" s="210" t="s">
        <v>147</v>
      </c>
      <c r="H122" s="211">
        <v>1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442</v>
      </c>
      <c r="F123" s="209" t="s">
        <v>443</v>
      </c>
      <c r="G123" s="210" t="s">
        <v>147</v>
      </c>
      <c r="H123" s="211">
        <v>1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435</v>
      </c>
      <c r="F124" s="209" t="s">
        <v>419</v>
      </c>
      <c r="G124" s="210" t="s">
        <v>147</v>
      </c>
      <c r="H124" s="211">
        <v>10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444</v>
      </c>
      <c r="F125" s="209" t="s">
        <v>445</v>
      </c>
      <c r="G125" s="210" t="s">
        <v>147</v>
      </c>
      <c r="H125" s="211">
        <v>3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446</v>
      </c>
      <c r="F126" s="209" t="s">
        <v>447</v>
      </c>
      <c r="G126" s="210" t="s">
        <v>147</v>
      </c>
      <c r="H126" s="211">
        <v>1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422</v>
      </c>
      <c r="F127" s="209" t="s">
        <v>423</v>
      </c>
      <c r="G127" s="210" t="s">
        <v>147</v>
      </c>
      <c r="H127" s="211">
        <v>5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424</v>
      </c>
      <c r="F128" s="209" t="s">
        <v>425</v>
      </c>
      <c r="G128" s="210" t="s">
        <v>147</v>
      </c>
      <c r="H128" s="211">
        <v>16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398</v>
      </c>
      <c r="F129" s="209" t="s">
        <v>399</v>
      </c>
      <c r="G129" s="210" t="s">
        <v>147</v>
      </c>
      <c r="H129" s="211">
        <v>35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2" customFormat="1" ht="16.5" customHeight="1">
      <c r="A130" s="34"/>
      <c r="B130" s="35"/>
      <c r="C130" s="207" t="s">
        <v>165</v>
      </c>
      <c r="D130" s="207" t="s">
        <v>127</v>
      </c>
      <c r="E130" s="208" t="s">
        <v>428</v>
      </c>
      <c r="F130" s="209" t="s">
        <v>401</v>
      </c>
      <c r="G130" s="210" t="s">
        <v>147</v>
      </c>
      <c r="H130" s="211">
        <v>16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168</v>
      </c>
    </row>
    <row r="131" s="2" customFormat="1" ht="16.5" customHeight="1">
      <c r="A131" s="34"/>
      <c r="B131" s="35"/>
      <c r="C131" s="207" t="s">
        <v>148</v>
      </c>
      <c r="D131" s="207" t="s">
        <v>127</v>
      </c>
      <c r="E131" s="208" t="s">
        <v>439</v>
      </c>
      <c r="F131" s="209" t="s">
        <v>405</v>
      </c>
      <c r="G131" s="210" t="s">
        <v>406</v>
      </c>
      <c r="H131" s="211">
        <v>1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171</v>
      </c>
    </row>
    <row r="132" s="11" customFormat="1" ht="25.92" customHeight="1">
      <c r="A132" s="11"/>
      <c r="B132" s="193"/>
      <c r="C132" s="194"/>
      <c r="D132" s="195" t="s">
        <v>72</v>
      </c>
      <c r="E132" s="196" t="s">
        <v>156</v>
      </c>
      <c r="F132" s="196" t="s">
        <v>297</v>
      </c>
      <c r="G132" s="194"/>
      <c r="H132" s="194"/>
      <c r="I132" s="197"/>
      <c r="J132" s="198">
        <f>BK132</f>
        <v>0</v>
      </c>
      <c r="K132" s="194"/>
      <c r="L132" s="199"/>
      <c r="M132" s="200"/>
      <c r="N132" s="201"/>
      <c r="O132" s="201"/>
      <c r="P132" s="202">
        <f>P133</f>
        <v>0</v>
      </c>
      <c r="Q132" s="201"/>
      <c r="R132" s="202">
        <f>R133</f>
        <v>0</v>
      </c>
      <c r="S132" s="201"/>
      <c r="T132" s="203">
        <f>T133</f>
        <v>0</v>
      </c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R132" s="204" t="s">
        <v>80</v>
      </c>
      <c r="AT132" s="205" t="s">
        <v>72</v>
      </c>
      <c r="AU132" s="205" t="s">
        <v>73</v>
      </c>
      <c r="AY132" s="204" t="s">
        <v>126</v>
      </c>
      <c r="BK132" s="206">
        <f>BK133</f>
        <v>0</v>
      </c>
    </row>
    <row r="133" s="2" customFormat="1" ht="16.5" customHeight="1">
      <c r="A133" s="34"/>
      <c r="B133" s="35"/>
      <c r="C133" s="207" t="s">
        <v>172</v>
      </c>
      <c r="D133" s="207" t="s">
        <v>127</v>
      </c>
      <c r="E133" s="208" t="s">
        <v>407</v>
      </c>
      <c r="F133" s="209" t="s">
        <v>408</v>
      </c>
      <c r="G133" s="210" t="s">
        <v>300</v>
      </c>
      <c r="H133" s="211">
        <v>6</v>
      </c>
      <c r="I133" s="212"/>
      <c r="J133" s="213">
        <f>ROUND(I133*H133,2)</f>
        <v>0</v>
      </c>
      <c r="K133" s="214"/>
      <c r="L133" s="215"/>
      <c r="M133" s="222" t="s">
        <v>1</v>
      </c>
      <c r="N133" s="223" t="s">
        <v>38</v>
      </c>
      <c r="O133" s="224"/>
      <c r="P133" s="225">
        <f>O133*H133</f>
        <v>0</v>
      </c>
      <c r="Q133" s="225">
        <v>0</v>
      </c>
      <c r="R133" s="225">
        <f>Q133*H133</f>
        <v>0</v>
      </c>
      <c r="S133" s="225">
        <v>0</v>
      </c>
      <c r="T133" s="226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175</v>
      </c>
    </row>
    <row r="134" s="2" customFormat="1" ht="6.96" customHeight="1">
      <c r="A134" s="34"/>
      <c r="B134" s="62"/>
      <c r="C134" s="63"/>
      <c r="D134" s="63"/>
      <c r="E134" s="63"/>
      <c r="F134" s="63"/>
      <c r="G134" s="63"/>
      <c r="H134" s="63"/>
      <c r="I134" s="63"/>
      <c r="J134" s="63"/>
      <c r="K134" s="63"/>
      <c r="L134" s="40"/>
      <c r="M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</sheetData>
  <sheetProtection sheet="1" autoFilter="0" formatColumns="0" formatRows="0" objects="1" scenarios="1" spinCount="100000" saltValue="D9kgkaFmmyusNiMo0eMFrsd7rsXlT65Ub6wlA0V8nVRyTpc0ykxVB96e5ycbtE0LJwlAAq8kLjAp1quDg1m/mg==" hashValue="D7h8t09H6/MiAhoY4UaUj7w5IDFMXFjOaKjC8fCsFtIB4ClLzah7EmU8Ldzj+HcTyWW8paflPzchEy34CNVMFw==" algorithmName="SHA-512" password="CC35"/>
  <autoFilter ref="C117:K13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448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ROUND((SUM(BE118:BE131)),  2)</f>
        <v>0</v>
      </c>
      <c r="G33" s="34"/>
      <c r="H33" s="34"/>
      <c r="I33" s="151">
        <v>0.20999999999999999</v>
      </c>
      <c r="J33" s="150">
        <f>ROUND(((SUM(BE118:BE131))*I33),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ROUND((SUM(BF118:BF131)),  2)</f>
        <v>0</v>
      </c>
      <c r="G34" s="34"/>
      <c r="H34" s="34"/>
      <c r="I34" s="151">
        <v>0.14999999999999999</v>
      </c>
      <c r="J34" s="150">
        <f>ROUND(((SUM(BF118:BF131))*I34),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ROUND((SUM(BG118:BG131)),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ROUND((SUM(BH118:BH131)),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ROUND((SUM(BI118:BI131)),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Rozvaděč RM3 - Rozvaděč RM3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367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368</v>
      </c>
      <c r="E98" s="178"/>
      <c r="F98" s="178"/>
      <c r="G98" s="178"/>
      <c r="H98" s="178"/>
      <c r="I98" s="178"/>
      <c r="J98" s="179">
        <f>J130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Rozvaděč RM3 - Rozvaděč RM3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P119+P130</f>
        <v>0</v>
      </c>
      <c r="Q118" s="100"/>
      <c r="R118" s="190">
        <f>R119+R130</f>
        <v>0</v>
      </c>
      <c r="S118" s="100"/>
      <c r="T118" s="191">
        <f>T119+T130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BK119+BK130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124</v>
      </c>
      <c r="F119" s="196" t="s">
        <v>369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SUM(P120:P129)</f>
        <v>0</v>
      </c>
      <c r="Q119" s="201"/>
      <c r="R119" s="202">
        <f>SUM(R120:R129)</f>
        <v>0</v>
      </c>
      <c r="S119" s="201"/>
      <c r="T119" s="203">
        <f>SUM(T120:T129)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SUM(BK120:BK129)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449</v>
      </c>
      <c r="F120" s="209" t="s">
        <v>450</v>
      </c>
      <c r="G120" s="210" t="s">
        <v>147</v>
      </c>
      <c r="H120" s="211">
        <v>1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82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412</v>
      </c>
      <c r="F121" s="209" t="s">
        <v>413</v>
      </c>
      <c r="G121" s="210" t="s">
        <v>147</v>
      </c>
      <c r="H121" s="211">
        <v>1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132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414</v>
      </c>
      <c r="F122" s="209" t="s">
        <v>415</v>
      </c>
      <c r="G122" s="210" t="s">
        <v>147</v>
      </c>
      <c r="H122" s="211">
        <v>1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138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416</v>
      </c>
      <c r="F123" s="209" t="s">
        <v>417</v>
      </c>
      <c r="G123" s="210" t="s">
        <v>147</v>
      </c>
      <c r="H123" s="211">
        <v>1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131</v>
      </c>
    </row>
    <row r="124" s="2" customFormat="1" ht="16.5" customHeight="1">
      <c r="A124" s="34"/>
      <c r="B124" s="35"/>
      <c r="C124" s="207" t="s">
        <v>141</v>
      </c>
      <c r="D124" s="207" t="s">
        <v>127</v>
      </c>
      <c r="E124" s="208" t="s">
        <v>451</v>
      </c>
      <c r="F124" s="209" t="s">
        <v>452</v>
      </c>
      <c r="G124" s="210" t="s">
        <v>147</v>
      </c>
      <c r="H124" s="211">
        <v>1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144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424</v>
      </c>
      <c r="F125" s="209" t="s">
        <v>425</v>
      </c>
      <c r="G125" s="210" t="s">
        <v>147</v>
      </c>
      <c r="H125" s="211">
        <v>3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148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398</v>
      </c>
      <c r="F126" s="209" t="s">
        <v>399</v>
      </c>
      <c r="G126" s="210" t="s">
        <v>147</v>
      </c>
      <c r="H126" s="211">
        <v>6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152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428</v>
      </c>
      <c r="F127" s="209" t="s">
        <v>401</v>
      </c>
      <c r="G127" s="210" t="s">
        <v>147</v>
      </c>
      <c r="H127" s="211">
        <v>3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155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429</v>
      </c>
      <c r="F128" s="209" t="s">
        <v>430</v>
      </c>
      <c r="G128" s="210" t="s">
        <v>147</v>
      </c>
      <c r="H128" s="211">
        <v>3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161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453</v>
      </c>
      <c r="F129" s="209" t="s">
        <v>405</v>
      </c>
      <c r="G129" s="210" t="s">
        <v>406</v>
      </c>
      <c r="H129" s="211">
        <v>1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164</v>
      </c>
    </row>
    <row r="130" s="11" customFormat="1" ht="25.92" customHeight="1">
      <c r="A130" s="11"/>
      <c r="B130" s="193"/>
      <c r="C130" s="194"/>
      <c r="D130" s="195" t="s">
        <v>72</v>
      </c>
      <c r="E130" s="196" t="s">
        <v>156</v>
      </c>
      <c r="F130" s="196" t="s">
        <v>297</v>
      </c>
      <c r="G130" s="194"/>
      <c r="H130" s="194"/>
      <c r="I130" s="197"/>
      <c r="J130" s="198">
        <f>BK130</f>
        <v>0</v>
      </c>
      <c r="K130" s="194"/>
      <c r="L130" s="199"/>
      <c r="M130" s="200"/>
      <c r="N130" s="201"/>
      <c r="O130" s="201"/>
      <c r="P130" s="202">
        <f>P131</f>
        <v>0</v>
      </c>
      <c r="Q130" s="201"/>
      <c r="R130" s="202">
        <f>R131</f>
        <v>0</v>
      </c>
      <c r="S130" s="201"/>
      <c r="T130" s="203">
        <f>T131</f>
        <v>0</v>
      </c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R130" s="204" t="s">
        <v>80</v>
      </c>
      <c r="AT130" s="205" t="s">
        <v>72</v>
      </c>
      <c r="AU130" s="205" t="s">
        <v>73</v>
      </c>
      <c r="AY130" s="204" t="s">
        <v>126</v>
      </c>
      <c r="BK130" s="206">
        <f>BK131</f>
        <v>0</v>
      </c>
    </row>
    <row r="131" s="2" customFormat="1" ht="16.5" customHeight="1">
      <c r="A131" s="34"/>
      <c r="B131" s="35"/>
      <c r="C131" s="207" t="s">
        <v>165</v>
      </c>
      <c r="D131" s="207" t="s">
        <v>127</v>
      </c>
      <c r="E131" s="208" t="s">
        <v>407</v>
      </c>
      <c r="F131" s="209" t="s">
        <v>408</v>
      </c>
      <c r="G131" s="210" t="s">
        <v>300</v>
      </c>
      <c r="H131" s="211">
        <v>4</v>
      </c>
      <c r="I131" s="212"/>
      <c r="J131" s="213">
        <f>ROUND(I131*H131,2)</f>
        <v>0</v>
      </c>
      <c r="K131" s="214"/>
      <c r="L131" s="215"/>
      <c r="M131" s="222" t="s">
        <v>1</v>
      </c>
      <c r="N131" s="223" t="s">
        <v>38</v>
      </c>
      <c r="O131" s="224"/>
      <c r="P131" s="225">
        <f>O131*H131</f>
        <v>0</v>
      </c>
      <c r="Q131" s="225">
        <v>0</v>
      </c>
      <c r="R131" s="225">
        <f>Q131*H131</f>
        <v>0</v>
      </c>
      <c r="S131" s="225">
        <v>0</v>
      </c>
      <c r="T131" s="226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168</v>
      </c>
    </row>
    <row r="132" s="2" customFormat="1" ht="6.96" customHeight="1">
      <c r="A132" s="34"/>
      <c r="B132" s="62"/>
      <c r="C132" s="63"/>
      <c r="D132" s="63"/>
      <c r="E132" s="63"/>
      <c r="F132" s="63"/>
      <c r="G132" s="63"/>
      <c r="H132" s="63"/>
      <c r="I132" s="63"/>
      <c r="J132" s="63"/>
      <c r="K132" s="63"/>
      <c r="L132" s="40"/>
      <c r="M132" s="34"/>
      <c r="O132" s="34"/>
      <c r="P132" s="34"/>
      <c r="Q132" s="34"/>
      <c r="R132" s="34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</sheetData>
  <sheetProtection sheet="1" autoFilter="0" formatColumns="0" formatRows="0" objects="1" scenarios="1" spinCount="100000" saltValue="w2HQxvGGyYqPlsGEdeuOn5CxBvISHP1t9D6cUUaCj5bI/ep0lcT5OBr1GjBjC0i3JNEKVWC7toLScMFONN56tA==" hashValue="E5MTJocwLAupObemdOP2IrUfkHj7m7duGe9p1fFU7m3kuwLPH4VzskSnhddAKIX3eIVuDRARArqBMf8Njw2qPQ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6"/>
      <c r="AT3" s="13" t="s">
        <v>82</v>
      </c>
    </row>
    <row r="4" s="1" customFormat="1" ht="24.96" customHeight="1">
      <c r="B4" s="16"/>
      <c r="D4" s="134" t="s">
        <v>99</v>
      </c>
      <c r="L4" s="16"/>
      <c r="M4" s="135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36" t="s">
        <v>16</v>
      </c>
      <c r="L6" s="16"/>
    </row>
    <row r="7" s="1" customFormat="1" ht="16.5" customHeight="1">
      <c r="B7" s="16"/>
      <c r="E7" s="137" t="str">
        <f>'Rekapitulace stavby'!K6</f>
        <v>ŠTERNBERK - MATEŘSKÁ ŠKOLA OBLOUKOVÁ_SLN</v>
      </c>
      <c r="F7" s="136"/>
      <c r="G7" s="136"/>
      <c r="H7" s="136"/>
      <c r="L7" s="16"/>
    </row>
    <row r="8" s="2" customFormat="1" ht="12" customHeight="1">
      <c r="A8" s="34"/>
      <c r="B8" s="40"/>
      <c r="C8" s="34"/>
      <c r="D8" s="136" t="s">
        <v>100</v>
      </c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40"/>
      <c r="C9" s="34"/>
      <c r="D9" s="34"/>
      <c r="E9" s="138" t="s">
        <v>454</v>
      </c>
      <c r="F9" s="34"/>
      <c r="G9" s="34"/>
      <c r="H9" s="34"/>
      <c r="I9" s="34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40"/>
      <c r="C10" s="34"/>
      <c r="D10" s="34"/>
      <c r="E10" s="34"/>
      <c r="F10" s="34"/>
      <c r="G10" s="34"/>
      <c r="H10" s="34"/>
      <c r="I10" s="34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40"/>
      <c r="C11" s="34"/>
      <c r="D11" s="136" t="s">
        <v>18</v>
      </c>
      <c r="E11" s="34"/>
      <c r="F11" s="139" t="s">
        <v>1</v>
      </c>
      <c r="G11" s="34"/>
      <c r="H11" s="34"/>
      <c r="I11" s="136" t="s">
        <v>19</v>
      </c>
      <c r="J11" s="139" t="s">
        <v>1</v>
      </c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6" t="s">
        <v>20</v>
      </c>
      <c r="E12" s="34"/>
      <c r="F12" s="139" t="s">
        <v>21</v>
      </c>
      <c r="G12" s="34"/>
      <c r="H12" s="34"/>
      <c r="I12" s="136" t="s">
        <v>22</v>
      </c>
      <c r="J12" s="140" t="str">
        <f>'Rekapitulace stavby'!AN8</f>
        <v>21. 12. 2021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40"/>
      <c r="C13" s="34"/>
      <c r="D13" s="34"/>
      <c r="E13" s="34"/>
      <c r="F13" s="34"/>
      <c r="G13" s="34"/>
      <c r="H13" s="34"/>
      <c r="I13" s="34"/>
      <c r="J13" s="34"/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36" t="s">
        <v>24</v>
      </c>
      <c r="E14" s="34"/>
      <c r="F14" s="34"/>
      <c r="G14" s="34"/>
      <c r="H14" s="34"/>
      <c r="I14" s="136" t="s">
        <v>25</v>
      </c>
      <c r="J14" s="139" t="str">
        <f>IF('Rekapitulace stavby'!AN10="","",'Rekapitulace stavby'!AN10)</f>
        <v/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40"/>
      <c r="C15" s="34"/>
      <c r="D15" s="34"/>
      <c r="E15" s="139" t="str">
        <f>IF('Rekapitulace stavby'!E11="","",'Rekapitulace stavby'!E11)</f>
        <v xml:space="preserve"> </v>
      </c>
      <c r="F15" s="34"/>
      <c r="G15" s="34"/>
      <c r="H15" s="34"/>
      <c r="I15" s="136" t="s">
        <v>26</v>
      </c>
      <c r="J15" s="139" t="str">
        <f>IF('Rekapitulace stavby'!AN11="","",'Rekapitulace stavby'!AN11)</f>
        <v/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40"/>
      <c r="C16" s="34"/>
      <c r="D16" s="34"/>
      <c r="E16" s="34"/>
      <c r="F16" s="34"/>
      <c r="G16" s="34"/>
      <c r="H16" s="34"/>
      <c r="I16" s="34"/>
      <c r="J16" s="34"/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40"/>
      <c r="C17" s="34"/>
      <c r="D17" s="136" t="s">
        <v>27</v>
      </c>
      <c r="E17" s="34"/>
      <c r="F17" s="34"/>
      <c r="G17" s="34"/>
      <c r="H17" s="34"/>
      <c r="I17" s="136" t="s">
        <v>25</v>
      </c>
      <c r="J17" s="29" t="str">
        <f>'Rekapitulace stavby'!AN13</f>
        <v>Vyplň údaj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40"/>
      <c r="C18" s="34"/>
      <c r="D18" s="34"/>
      <c r="E18" s="29" t="str">
        <f>'Rekapitulace stavby'!E14</f>
        <v>Vyplň údaj</v>
      </c>
      <c r="F18" s="139"/>
      <c r="G18" s="139"/>
      <c r="H18" s="139"/>
      <c r="I18" s="136" t="s">
        <v>26</v>
      </c>
      <c r="J18" s="29" t="str">
        <f>'Rekapitulace stavby'!AN14</f>
        <v>Vyplň údaj</v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40"/>
      <c r="C19" s="34"/>
      <c r="D19" s="34"/>
      <c r="E19" s="34"/>
      <c r="F19" s="34"/>
      <c r="G19" s="34"/>
      <c r="H19" s="34"/>
      <c r="I19" s="34"/>
      <c r="J19" s="34"/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40"/>
      <c r="C20" s="34"/>
      <c r="D20" s="136" t="s">
        <v>29</v>
      </c>
      <c r="E20" s="34"/>
      <c r="F20" s="34"/>
      <c r="G20" s="34"/>
      <c r="H20" s="34"/>
      <c r="I20" s="136" t="s">
        <v>25</v>
      </c>
      <c r="J20" s="139" t="str">
        <f>IF('Rekapitulace stavby'!AN16="","",'Rekapitulace stavby'!AN16)</f>
        <v/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40"/>
      <c r="C21" s="34"/>
      <c r="D21" s="34"/>
      <c r="E21" s="139" t="str">
        <f>IF('Rekapitulace stavby'!E17="","",'Rekapitulace stavby'!E17)</f>
        <v xml:space="preserve"> </v>
      </c>
      <c r="F21" s="34"/>
      <c r="G21" s="34"/>
      <c r="H21" s="34"/>
      <c r="I21" s="136" t="s">
        <v>26</v>
      </c>
      <c r="J21" s="139" t="str">
        <f>IF('Rekapitulace stavby'!AN17="","",'Rekapitulace stavby'!AN17)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40"/>
      <c r="C22" s="34"/>
      <c r="D22" s="34"/>
      <c r="E22" s="34"/>
      <c r="F22" s="34"/>
      <c r="G22" s="34"/>
      <c r="H22" s="34"/>
      <c r="I22" s="34"/>
      <c r="J22" s="34"/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40"/>
      <c r="C23" s="34"/>
      <c r="D23" s="136" t="s">
        <v>31</v>
      </c>
      <c r="E23" s="34"/>
      <c r="F23" s="34"/>
      <c r="G23" s="34"/>
      <c r="H23" s="34"/>
      <c r="I23" s="136" t="s">
        <v>25</v>
      </c>
      <c r="J23" s="139" t="str">
        <f>IF('Rekapitulace stavby'!AN19="","",'Rekapitulace stavby'!AN19)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40"/>
      <c r="C24" s="34"/>
      <c r="D24" s="34"/>
      <c r="E24" s="139" t="str">
        <f>IF('Rekapitulace stavby'!E20="","",'Rekapitulace stavby'!E20)</f>
        <v xml:space="preserve"> </v>
      </c>
      <c r="F24" s="34"/>
      <c r="G24" s="34"/>
      <c r="H24" s="34"/>
      <c r="I24" s="136" t="s">
        <v>26</v>
      </c>
      <c r="J24" s="139" t="str">
        <f>IF('Rekapitulace stavby'!AN20="","",'Rekapitulace stavby'!AN20)</f>
        <v/>
      </c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40"/>
      <c r="C25" s="34"/>
      <c r="D25" s="34"/>
      <c r="E25" s="34"/>
      <c r="F25" s="34"/>
      <c r="G25" s="34"/>
      <c r="H25" s="34"/>
      <c r="I25" s="34"/>
      <c r="J25" s="34"/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40"/>
      <c r="C26" s="34"/>
      <c r="D26" s="136" t="s">
        <v>32</v>
      </c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4"/>
      <c r="B28" s="40"/>
      <c r="C28" s="34"/>
      <c r="D28" s="34"/>
      <c r="E28" s="34"/>
      <c r="F28" s="34"/>
      <c r="G28" s="34"/>
      <c r="H28" s="34"/>
      <c r="I28" s="34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45"/>
      <c r="E29" s="145"/>
      <c r="F29" s="145"/>
      <c r="G29" s="145"/>
      <c r="H29" s="145"/>
      <c r="I29" s="145"/>
      <c r="J29" s="145"/>
      <c r="K29" s="145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40"/>
      <c r="C30" s="34"/>
      <c r="D30" s="146" t="s">
        <v>33</v>
      </c>
      <c r="E30" s="34"/>
      <c r="F30" s="34"/>
      <c r="G30" s="34"/>
      <c r="H30" s="34"/>
      <c r="I30" s="34"/>
      <c r="J30" s="147">
        <f>ROUND(J118, 2)</f>
        <v>0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45"/>
      <c r="E31" s="145"/>
      <c r="F31" s="145"/>
      <c r="G31" s="145"/>
      <c r="H31" s="145"/>
      <c r="I31" s="145"/>
      <c r="J31" s="145"/>
      <c r="K31" s="145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34"/>
      <c r="F32" s="148" t="s">
        <v>35</v>
      </c>
      <c r="G32" s="34"/>
      <c r="H32" s="34"/>
      <c r="I32" s="148" t="s">
        <v>34</v>
      </c>
      <c r="J32" s="148" t="s">
        <v>36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40"/>
      <c r="C33" s="34"/>
      <c r="D33" s="149" t="s">
        <v>37</v>
      </c>
      <c r="E33" s="136" t="s">
        <v>38</v>
      </c>
      <c r="F33" s="150">
        <f>ROUND((SUM(BE118:BE157)),  2)</f>
        <v>0</v>
      </c>
      <c r="G33" s="34"/>
      <c r="H33" s="34"/>
      <c r="I33" s="151">
        <v>0.20999999999999999</v>
      </c>
      <c r="J33" s="150">
        <f>ROUND(((SUM(BE118:BE157))*I33),  2)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136" t="s">
        <v>39</v>
      </c>
      <c r="F34" s="150">
        <f>ROUND((SUM(BF118:BF157)),  2)</f>
        <v>0</v>
      </c>
      <c r="G34" s="34"/>
      <c r="H34" s="34"/>
      <c r="I34" s="151">
        <v>0.14999999999999999</v>
      </c>
      <c r="J34" s="150">
        <f>ROUND(((SUM(BF118:BF157))*I34),  2)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6" t="s">
        <v>40</v>
      </c>
      <c r="F35" s="150">
        <f>ROUND((SUM(BG118:BG157)),  2)</f>
        <v>0</v>
      </c>
      <c r="G35" s="34"/>
      <c r="H35" s="34"/>
      <c r="I35" s="151">
        <v>0.20999999999999999</v>
      </c>
      <c r="J35" s="150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40"/>
      <c r="C36" s="34"/>
      <c r="D36" s="34"/>
      <c r="E36" s="136" t="s">
        <v>41</v>
      </c>
      <c r="F36" s="150">
        <f>ROUND((SUM(BH118:BH157)),  2)</f>
        <v>0</v>
      </c>
      <c r="G36" s="34"/>
      <c r="H36" s="34"/>
      <c r="I36" s="151">
        <v>0.14999999999999999</v>
      </c>
      <c r="J36" s="150">
        <f>0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36" t="s">
        <v>42</v>
      </c>
      <c r="F37" s="150">
        <f>ROUND((SUM(BI118:BI157)),  2)</f>
        <v>0</v>
      </c>
      <c r="G37" s="34"/>
      <c r="H37" s="34"/>
      <c r="I37" s="151">
        <v>0</v>
      </c>
      <c r="J37" s="150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40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40"/>
      <c r="C40" s="34"/>
      <c r="D40" s="34"/>
      <c r="E40" s="34"/>
      <c r="F40" s="34"/>
      <c r="G40" s="34"/>
      <c r="H40" s="34"/>
      <c r="I40" s="34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70" t="str">
        <f>E7</f>
        <v>ŠTERNBERK - MATEŘSKÁ ŠKOLA OBLOUKOVÁ_SLN</v>
      </c>
      <c r="F85" s="28"/>
      <c r="G85" s="28"/>
      <c r="H85" s="28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100</v>
      </c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6"/>
      <c r="D87" s="36"/>
      <c r="E87" s="72" t="str">
        <f>E9</f>
        <v>SP - SP</v>
      </c>
      <c r="F87" s="36"/>
      <c r="G87" s="36"/>
      <c r="H87" s="36"/>
      <c r="I87" s="36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6"/>
      <c r="E89" s="36"/>
      <c r="F89" s="23" t="str">
        <f>F12</f>
        <v xml:space="preserve"> </v>
      </c>
      <c r="G89" s="36"/>
      <c r="H89" s="36"/>
      <c r="I89" s="28" t="s">
        <v>22</v>
      </c>
      <c r="J89" s="75" t="str">
        <f>IF(J12="","",J12)</f>
        <v>21. 12. 2021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36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6"/>
      <c r="E91" s="36"/>
      <c r="F91" s="23" t="str">
        <f>E15</f>
        <v xml:space="preserve"> </v>
      </c>
      <c r="G91" s="36"/>
      <c r="H91" s="36"/>
      <c r="I91" s="28" t="s">
        <v>29</v>
      </c>
      <c r="J91" s="32" t="str">
        <f>E21</f>
        <v xml:space="preserve"> 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6"/>
      <c r="E92" s="36"/>
      <c r="F92" s="23" t="str">
        <f>IF(E18="","",E18)</f>
        <v>Vyplň údaj</v>
      </c>
      <c r="G92" s="36"/>
      <c r="H92" s="36"/>
      <c r="I92" s="28" t="s">
        <v>31</v>
      </c>
      <c r="J92" s="32" t="str">
        <f>E24</f>
        <v xml:space="preserve"> </v>
      </c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71" t="s">
        <v>103</v>
      </c>
      <c r="D94" s="172"/>
      <c r="E94" s="172"/>
      <c r="F94" s="172"/>
      <c r="G94" s="172"/>
      <c r="H94" s="172"/>
      <c r="I94" s="172"/>
      <c r="J94" s="173" t="s">
        <v>104</v>
      </c>
      <c r="K94" s="172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36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74" t="s">
        <v>105</v>
      </c>
      <c r="D96" s="36"/>
      <c r="E96" s="36"/>
      <c r="F96" s="36"/>
      <c r="G96" s="36"/>
      <c r="H96" s="36"/>
      <c r="I96" s="36"/>
      <c r="J96" s="106">
        <f>J118</f>
        <v>0</v>
      </c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3" t="s">
        <v>106</v>
      </c>
    </row>
    <row r="97" s="9" customFormat="1" ht="24.96" customHeight="1">
      <c r="A97" s="9"/>
      <c r="B97" s="175"/>
      <c r="C97" s="176"/>
      <c r="D97" s="177" t="s">
        <v>455</v>
      </c>
      <c r="E97" s="178"/>
      <c r="F97" s="178"/>
      <c r="G97" s="178"/>
      <c r="H97" s="178"/>
      <c r="I97" s="178"/>
      <c r="J97" s="179">
        <f>J119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5"/>
      <c r="C98" s="176"/>
      <c r="D98" s="177" t="s">
        <v>312</v>
      </c>
      <c r="E98" s="178"/>
      <c r="F98" s="178"/>
      <c r="G98" s="178"/>
      <c r="H98" s="178"/>
      <c r="I98" s="178"/>
      <c r="J98" s="179">
        <f>J153</f>
        <v>0</v>
      </c>
      <c r="K98" s="176"/>
      <c r="L98" s="180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36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111</v>
      </c>
      <c r="D105" s="36"/>
      <c r="E105" s="36"/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36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70" t="str">
        <f>E7</f>
        <v>ŠTERNBERK - MATEŘSKÁ ŠKOLA OBLOUKOVÁ_SLN</v>
      </c>
      <c r="F108" s="28"/>
      <c r="G108" s="28"/>
      <c r="H108" s="28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100</v>
      </c>
      <c r="D109" s="36"/>
      <c r="E109" s="36"/>
      <c r="F109" s="36"/>
      <c r="G109" s="36"/>
      <c r="H109" s="36"/>
      <c r="I109" s="36"/>
      <c r="J109" s="36"/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6"/>
      <c r="D110" s="36"/>
      <c r="E110" s="72" t="str">
        <f>E9</f>
        <v>SP - SP</v>
      </c>
      <c r="F110" s="36"/>
      <c r="G110" s="36"/>
      <c r="H110" s="36"/>
      <c r="I110" s="36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6"/>
      <c r="E112" s="36"/>
      <c r="F112" s="23" t="str">
        <f>F12</f>
        <v xml:space="preserve"> </v>
      </c>
      <c r="G112" s="36"/>
      <c r="H112" s="36"/>
      <c r="I112" s="28" t="s">
        <v>22</v>
      </c>
      <c r="J112" s="75" t="str">
        <f>IF(J12="","",J12)</f>
        <v>21. 12. 2021</v>
      </c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36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6"/>
      <c r="E114" s="36"/>
      <c r="F114" s="23" t="str">
        <f>E15</f>
        <v xml:space="preserve"> </v>
      </c>
      <c r="G114" s="36"/>
      <c r="H114" s="36"/>
      <c r="I114" s="28" t="s">
        <v>29</v>
      </c>
      <c r="J114" s="32" t="str">
        <f>E21</f>
        <v xml:space="preserve"> 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6"/>
      <c r="E115" s="36"/>
      <c r="F115" s="23" t="str">
        <f>IF(E18="","",E18)</f>
        <v>Vyplň údaj</v>
      </c>
      <c r="G115" s="36"/>
      <c r="H115" s="36"/>
      <c r="I115" s="28" t="s">
        <v>31</v>
      </c>
      <c r="J115" s="32" t="str">
        <f>E24</f>
        <v xml:space="preserve"> </v>
      </c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6"/>
      <c r="D116" s="36"/>
      <c r="E116" s="36"/>
      <c r="F116" s="36"/>
      <c r="G116" s="36"/>
      <c r="H116" s="36"/>
      <c r="I116" s="36"/>
      <c r="J116" s="36"/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0" customFormat="1" ht="29.28" customHeight="1">
      <c r="A117" s="181"/>
      <c r="B117" s="182"/>
      <c r="C117" s="183" t="s">
        <v>112</v>
      </c>
      <c r="D117" s="184" t="s">
        <v>58</v>
      </c>
      <c r="E117" s="184" t="s">
        <v>54</v>
      </c>
      <c r="F117" s="184" t="s">
        <v>55</v>
      </c>
      <c r="G117" s="184" t="s">
        <v>113</v>
      </c>
      <c r="H117" s="184" t="s">
        <v>114</v>
      </c>
      <c r="I117" s="184" t="s">
        <v>115</v>
      </c>
      <c r="J117" s="185" t="s">
        <v>104</v>
      </c>
      <c r="K117" s="186" t="s">
        <v>116</v>
      </c>
      <c r="L117" s="187"/>
      <c r="M117" s="96" t="s">
        <v>1</v>
      </c>
      <c r="N117" s="97" t="s">
        <v>37</v>
      </c>
      <c r="O117" s="97" t="s">
        <v>117</v>
      </c>
      <c r="P117" s="97" t="s">
        <v>118</v>
      </c>
      <c r="Q117" s="97" t="s">
        <v>119</v>
      </c>
      <c r="R117" s="97" t="s">
        <v>120</v>
      </c>
      <c r="S117" s="97" t="s">
        <v>121</v>
      </c>
      <c r="T117" s="98" t="s">
        <v>122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4"/>
      <c r="B118" s="35"/>
      <c r="C118" s="103" t="s">
        <v>123</v>
      </c>
      <c r="D118" s="36"/>
      <c r="E118" s="36"/>
      <c r="F118" s="36"/>
      <c r="G118" s="36"/>
      <c r="H118" s="36"/>
      <c r="I118" s="36"/>
      <c r="J118" s="188">
        <f>BK118</f>
        <v>0</v>
      </c>
      <c r="K118" s="36"/>
      <c r="L118" s="40"/>
      <c r="M118" s="99"/>
      <c r="N118" s="189"/>
      <c r="O118" s="100"/>
      <c r="P118" s="190">
        <f>P119+P153</f>
        <v>0</v>
      </c>
      <c r="Q118" s="100"/>
      <c r="R118" s="190">
        <f>R119+R153</f>
        <v>0</v>
      </c>
      <c r="S118" s="100"/>
      <c r="T118" s="191">
        <f>T119+T153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72</v>
      </c>
      <c r="AU118" s="13" t="s">
        <v>106</v>
      </c>
      <c r="BK118" s="192">
        <f>BK119+BK153</f>
        <v>0</v>
      </c>
    </row>
    <row r="119" s="11" customFormat="1" ht="25.92" customHeight="1">
      <c r="A119" s="11"/>
      <c r="B119" s="193"/>
      <c r="C119" s="194"/>
      <c r="D119" s="195" t="s">
        <v>72</v>
      </c>
      <c r="E119" s="196" t="s">
        <v>156</v>
      </c>
      <c r="F119" s="196" t="s">
        <v>456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SUM(P120:P152)</f>
        <v>0</v>
      </c>
      <c r="Q119" s="201"/>
      <c r="R119" s="202">
        <f>SUM(R120:R152)</f>
        <v>0</v>
      </c>
      <c r="S119" s="201"/>
      <c r="T119" s="203">
        <f>SUM(T120:T152)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4" t="s">
        <v>80</v>
      </c>
      <c r="AT119" s="205" t="s">
        <v>72</v>
      </c>
      <c r="AU119" s="205" t="s">
        <v>73</v>
      </c>
      <c r="AY119" s="204" t="s">
        <v>126</v>
      </c>
      <c r="BK119" s="206">
        <f>SUM(BK120:BK152)</f>
        <v>0</v>
      </c>
    </row>
    <row r="120" s="2" customFormat="1" ht="16.5" customHeight="1">
      <c r="A120" s="34"/>
      <c r="B120" s="35"/>
      <c r="C120" s="207" t="s">
        <v>80</v>
      </c>
      <c r="D120" s="207" t="s">
        <v>127</v>
      </c>
      <c r="E120" s="208" t="s">
        <v>457</v>
      </c>
      <c r="F120" s="209" t="s">
        <v>458</v>
      </c>
      <c r="G120" s="210" t="s">
        <v>147</v>
      </c>
      <c r="H120" s="211">
        <v>5</v>
      </c>
      <c r="I120" s="212"/>
      <c r="J120" s="213">
        <f>ROUND(I120*H120,2)</f>
        <v>0</v>
      </c>
      <c r="K120" s="214"/>
      <c r="L120" s="215"/>
      <c r="M120" s="216" t="s">
        <v>1</v>
      </c>
      <c r="N120" s="217" t="s">
        <v>38</v>
      </c>
      <c r="O120" s="87"/>
      <c r="P120" s="218">
        <f>O120*H120</f>
        <v>0</v>
      </c>
      <c r="Q120" s="218">
        <v>0</v>
      </c>
      <c r="R120" s="218">
        <f>Q120*H120</f>
        <v>0</v>
      </c>
      <c r="S120" s="218">
        <v>0</v>
      </c>
      <c r="T120" s="21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220" t="s">
        <v>131</v>
      </c>
      <c r="AT120" s="220" t="s">
        <v>127</v>
      </c>
      <c r="AU120" s="220" t="s">
        <v>80</v>
      </c>
      <c r="AY120" s="13" t="s">
        <v>126</v>
      </c>
      <c r="BE120" s="221">
        <f>IF(N120="základní",J120,0)</f>
        <v>0</v>
      </c>
      <c r="BF120" s="221">
        <f>IF(N120="snížená",J120,0)</f>
        <v>0</v>
      </c>
      <c r="BG120" s="221">
        <f>IF(N120="zákl. přenesená",J120,0)</f>
        <v>0</v>
      </c>
      <c r="BH120" s="221">
        <f>IF(N120="sníž. přenesená",J120,0)</f>
        <v>0</v>
      </c>
      <c r="BI120" s="221">
        <f>IF(N120="nulová",J120,0)</f>
        <v>0</v>
      </c>
      <c r="BJ120" s="13" t="s">
        <v>80</v>
      </c>
      <c r="BK120" s="221">
        <f>ROUND(I120*H120,2)</f>
        <v>0</v>
      </c>
      <c r="BL120" s="13" t="s">
        <v>132</v>
      </c>
      <c r="BM120" s="220" t="s">
        <v>148</v>
      </c>
    </row>
    <row r="121" s="2" customFormat="1" ht="16.5" customHeight="1">
      <c r="A121" s="34"/>
      <c r="B121" s="35"/>
      <c r="C121" s="207" t="s">
        <v>82</v>
      </c>
      <c r="D121" s="207" t="s">
        <v>127</v>
      </c>
      <c r="E121" s="208" t="s">
        <v>459</v>
      </c>
      <c r="F121" s="209" t="s">
        <v>460</v>
      </c>
      <c r="G121" s="210" t="s">
        <v>147</v>
      </c>
      <c r="H121" s="211">
        <v>6</v>
      </c>
      <c r="I121" s="212"/>
      <c r="J121" s="213">
        <f>ROUND(I121*H121,2)</f>
        <v>0</v>
      </c>
      <c r="K121" s="214"/>
      <c r="L121" s="215"/>
      <c r="M121" s="216" t="s">
        <v>1</v>
      </c>
      <c r="N121" s="217" t="s">
        <v>38</v>
      </c>
      <c r="O121" s="87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0" t="s">
        <v>131</v>
      </c>
      <c r="AT121" s="220" t="s">
        <v>127</v>
      </c>
      <c r="AU121" s="220" t="s">
        <v>80</v>
      </c>
      <c r="AY121" s="13" t="s">
        <v>126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3" t="s">
        <v>80</v>
      </c>
      <c r="BK121" s="221">
        <f>ROUND(I121*H121,2)</f>
        <v>0</v>
      </c>
      <c r="BL121" s="13" t="s">
        <v>132</v>
      </c>
      <c r="BM121" s="220" t="s">
        <v>152</v>
      </c>
    </row>
    <row r="122" s="2" customFormat="1" ht="16.5" customHeight="1">
      <c r="A122" s="34"/>
      <c r="B122" s="35"/>
      <c r="C122" s="207" t="s">
        <v>135</v>
      </c>
      <c r="D122" s="207" t="s">
        <v>127</v>
      </c>
      <c r="E122" s="208" t="s">
        <v>461</v>
      </c>
      <c r="F122" s="209" t="s">
        <v>462</v>
      </c>
      <c r="G122" s="210" t="s">
        <v>147</v>
      </c>
      <c r="H122" s="211">
        <v>1</v>
      </c>
      <c r="I122" s="212"/>
      <c r="J122" s="213">
        <f>ROUND(I122*H122,2)</f>
        <v>0</v>
      </c>
      <c r="K122" s="214"/>
      <c r="L122" s="215"/>
      <c r="M122" s="216" t="s">
        <v>1</v>
      </c>
      <c r="N122" s="217" t="s">
        <v>38</v>
      </c>
      <c r="O122" s="87"/>
      <c r="P122" s="218">
        <f>O122*H122</f>
        <v>0</v>
      </c>
      <c r="Q122" s="218">
        <v>0</v>
      </c>
      <c r="R122" s="218">
        <f>Q122*H122</f>
        <v>0</v>
      </c>
      <c r="S122" s="218">
        <v>0</v>
      </c>
      <c r="T122" s="219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220" t="s">
        <v>131</v>
      </c>
      <c r="AT122" s="220" t="s">
        <v>127</v>
      </c>
      <c r="AU122" s="220" t="s">
        <v>80</v>
      </c>
      <c r="AY122" s="13" t="s">
        <v>126</v>
      </c>
      <c r="BE122" s="221">
        <f>IF(N122="základní",J122,0)</f>
        <v>0</v>
      </c>
      <c r="BF122" s="221">
        <f>IF(N122="snížená",J122,0)</f>
        <v>0</v>
      </c>
      <c r="BG122" s="221">
        <f>IF(N122="zákl. přenesená",J122,0)</f>
        <v>0</v>
      </c>
      <c r="BH122" s="221">
        <f>IF(N122="sníž. přenesená",J122,0)</f>
        <v>0</v>
      </c>
      <c r="BI122" s="221">
        <f>IF(N122="nulová",J122,0)</f>
        <v>0</v>
      </c>
      <c r="BJ122" s="13" t="s">
        <v>80</v>
      </c>
      <c r="BK122" s="221">
        <f>ROUND(I122*H122,2)</f>
        <v>0</v>
      </c>
      <c r="BL122" s="13" t="s">
        <v>132</v>
      </c>
      <c r="BM122" s="220" t="s">
        <v>155</v>
      </c>
    </row>
    <row r="123" s="2" customFormat="1" ht="16.5" customHeight="1">
      <c r="A123" s="34"/>
      <c r="B123" s="35"/>
      <c r="C123" s="207" t="s">
        <v>132</v>
      </c>
      <c r="D123" s="207" t="s">
        <v>127</v>
      </c>
      <c r="E123" s="208" t="s">
        <v>463</v>
      </c>
      <c r="F123" s="209" t="s">
        <v>464</v>
      </c>
      <c r="G123" s="210" t="s">
        <v>147</v>
      </c>
      <c r="H123" s="211">
        <v>1</v>
      </c>
      <c r="I123" s="212"/>
      <c r="J123" s="213">
        <f>ROUND(I123*H123,2)</f>
        <v>0</v>
      </c>
      <c r="K123" s="214"/>
      <c r="L123" s="215"/>
      <c r="M123" s="216" t="s">
        <v>1</v>
      </c>
      <c r="N123" s="217" t="s">
        <v>38</v>
      </c>
      <c r="O123" s="87"/>
      <c r="P123" s="218">
        <f>O123*H123</f>
        <v>0</v>
      </c>
      <c r="Q123" s="218">
        <v>0</v>
      </c>
      <c r="R123" s="218">
        <f>Q123*H123</f>
        <v>0</v>
      </c>
      <c r="S123" s="218">
        <v>0</v>
      </c>
      <c r="T123" s="21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0" t="s">
        <v>131</v>
      </c>
      <c r="AT123" s="220" t="s">
        <v>127</v>
      </c>
      <c r="AU123" s="220" t="s">
        <v>80</v>
      </c>
      <c r="AY123" s="13" t="s">
        <v>126</v>
      </c>
      <c r="BE123" s="221">
        <f>IF(N123="základní",J123,0)</f>
        <v>0</v>
      </c>
      <c r="BF123" s="221">
        <f>IF(N123="snížená",J123,0)</f>
        <v>0</v>
      </c>
      <c r="BG123" s="221">
        <f>IF(N123="zákl. přenesená",J123,0)</f>
        <v>0</v>
      </c>
      <c r="BH123" s="221">
        <f>IF(N123="sníž. přenesená",J123,0)</f>
        <v>0</v>
      </c>
      <c r="BI123" s="221">
        <f>IF(N123="nulová",J123,0)</f>
        <v>0</v>
      </c>
      <c r="BJ123" s="13" t="s">
        <v>80</v>
      </c>
      <c r="BK123" s="221">
        <f>ROUND(I123*H123,2)</f>
        <v>0</v>
      </c>
      <c r="BL123" s="13" t="s">
        <v>132</v>
      </c>
      <c r="BM123" s="220" t="s">
        <v>161</v>
      </c>
    </row>
    <row r="124" s="2" customFormat="1" ht="21.75" customHeight="1">
      <c r="A124" s="34"/>
      <c r="B124" s="35"/>
      <c r="C124" s="207" t="s">
        <v>141</v>
      </c>
      <c r="D124" s="207" t="s">
        <v>127</v>
      </c>
      <c r="E124" s="208" t="s">
        <v>465</v>
      </c>
      <c r="F124" s="209" t="s">
        <v>466</v>
      </c>
      <c r="G124" s="210" t="s">
        <v>147</v>
      </c>
      <c r="H124" s="211">
        <v>8</v>
      </c>
      <c r="I124" s="212"/>
      <c r="J124" s="213">
        <f>ROUND(I124*H124,2)</f>
        <v>0</v>
      </c>
      <c r="K124" s="214"/>
      <c r="L124" s="215"/>
      <c r="M124" s="216" t="s">
        <v>1</v>
      </c>
      <c r="N124" s="217" t="s">
        <v>38</v>
      </c>
      <c r="O124" s="87"/>
      <c r="P124" s="218">
        <f>O124*H124</f>
        <v>0</v>
      </c>
      <c r="Q124" s="218">
        <v>0</v>
      </c>
      <c r="R124" s="218">
        <f>Q124*H124</f>
        <v>0</v>
      </c>
      <c r="S124" s="218">
        <v>0</v>
      </c>
      <c r="T124" s="21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0" t="s">
        <v>131</v>
      </c>
      <c r="AT124" s="220" t="s">
        <v>127</v>
      </c>
      <c r="AU124" s="220" t="s">
        <v>80</v>
      </c>
      <c r="AY124" s="13" t="s">
        <v>126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3" t="s">
        <v>80</v>
      </c>
      <c r="BK124" s="221">
        <f>ROUND(I124*H124,2)</f>
        <v>0</v>
      </c>
      <c r="BL124" s="13" t="s">
        <v>132</v>
      </c>
      <c r="BM124" s="220" t="s">
        <v>164</v>
      </c>
    </row>
    <row r="125" s="2" customFormat="1" ht="16.5" customHeight="1">
      <c r="A125" s="34"/>
      <c r="B125" s="35"/>
      <c r="C125" s="207" t="s">
        <v>138</v>
      </c>
      <c r="D125" s="207" t="s">
        <v>127</v>
      </c>
      <c r="E125" s="208" t="s">
        <v>467</v>
      </c>
      <c r="F125" s="209" t="s">
        <v>468</v>
      </c>
      <c r="G125" s="210" t="s">
        <v>147</v>
      </c>
      <c r="H125" s="211">
        <v>137</v>
      </c>
      <c r="I125" s="212"/>
      <c r="J125" s="213">
        <f>ROUND(I125*H125,2)</f>
        <v>0</v>
      </c>
      <c r="K125" s="214"/>
      <c r="L125" s="215"/>
      <c r="M125" s="216" t="s">
        <v>1</v>
      </c>
      <c r="N125" s="217" t="s">
        <v>38</v>
      </c>
      <c r="O125" s="87"/>
      <c r="P125" s="218">
        <f>O125*H125</f>
        <v>0</v>
      </c>
      <c r="Q125" s="218">
        <v>0</v>
      </c>
      <c r="R125" s="218">
        <f>Q125*H125</f>
        <v>0</v>
      </c>
      <c r="S125" s="218">
        <v>0</v>
      </c>
      <c r="T125" s="21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0" t="s">
        <v>131</v>
      </c>
      <c r="AT125" s="220" t="s">
        <v>127</v>
      </c>
      <c r="AU125" s="220" t="s">
        <v>80</v>
      </c>
      <c r="AY125" s="13" t="s">
        <v>126</v>
      </c>
      <c r="BE125" s="221">
        <f>IF(N125="základní",J125,0)</f>
        <v>0</v>
      </c>
      <c r="BF125" s="221">
        <f>IF(N125="snížená",J125,0)</f>
        <v>0</v>
      </c>
      <c r="BG125" s="221">
        <f>IF(N125="zákl. přenesená",J125,0)</f>
        <v>0</v>
      </c>
      <c r="BH125" s="221">
        <f>IF(N125="sníž. přenesená",J125,0)</f>
        <v>0</v>
      </c>
      <c r="BI125" s="221">
        <f>IF(N125="nulová",J125,0)</f>
        <v>0</v>
      </c>
      <c r="BJ125" s="13" t="s">
        <v>80</v>
      </c>
      <c r="BK125" s="221">
        <f>ROUND(I125*H125,2)</f>
        <v>0</v>
      </c>
      <c r="BL125" s="13" t="s">
        <v>132</v>
      </c>
      <c r="BM125" s="220" t="s">
        <v>168</v>
      </c>
    </row>
    <row r="126" s="2" customFormat="1" ht="16.5" customHeight="1">
      <c r="A126" s="34"/>
      <c r="B126" s="35"/>
      <c r="C126" s="207" t="s">
        <v>149</v>
      </c>
      <c r="D126" s="207" t="s">
        <v>127</v>
      </c>
      <c r="E126" s="208" t="s">
        <v>469</v>
      </c>
      <c r="F126" s="209" t="s">
        <v>470</v>
      </c>
      <c r="G126" s="210" t="s">
        <v>147</v>
      </c>
      <c r="H126" s="211">
        <v>15</v>
      </c>
      <c r="I126" s="212"/>
      <c r="J126" s="213">
        <f>ROUND(I126*H126,2)</f>
        <v>0</v>
      </c>
      <c r="K126" s="214"/>
      <c r="L126" s="215"/>
      <c r="M126" s="216" t="s">
        <v>1</v>
      </c>
      <c r="N126" s="217" t="s">
        <v>38</v>
      </c>
      <c r="O126" s="8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0" t="s">
        <v>131</v>
      </c>
      <c r="AT126" s="220" t="s">
        <v>127</v>
      </c>
      <c r="AU126" s="220" t="s">
        <v>80</v>
      </c>
      <c r="AY126" s="13" t="s">
        <v>126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3" t="s">
        <v>80</v>
      </c>
      <c r="BK126" s="221">
        <f>ROUND(I126*H126,2)</f>
        <v>0</v>
      </c>
      <c r="BL126" s="13" t="s">
        <v>132</v>
      </c>
      <c r="BM126" s="220" t="s">
        <v>171</v>
      </c>
    </row>
    <row r="127" s="2" customFormat="1" ht="16.5" customHeight="1">
      <c r="A127" s="34"/>
      <c r="B127" s="35"/>
      <c r="C127" s="207" t="s">
        <v>131</v>
      </c>
      <c r="D127" s="207" t="s">
        <v>127</v>
      </c>
      <c r="E127" s="208" t="s">
        <v>471</v>
      </c>
      <c r="F127" s="209" t="s">
        <v>472</v>
      </c>
      <c r="G127" s="210" t="s">
        <v>147</v>
      </c>
      <c r="H127" s="211">
        <v>31</v>
      </c>
      <c r="I127" s="212"/>
      <c r="J127" s="213">
        <f>ROUND(I127*H127,2)</f>
        <v>0</v>
      </c>
      <c r="K127" s="214"/>
      <c r="L127" s="215"/>
      <c r="M127" s="216" t="s">
        <v>1</v>
      </c>
      <c r="N127" s="217" t="s">
        <v>38</v>
      </c>
      <c r="O127" s="87"/>
      <c r="P127" s="218">
        <f>O127*H127</f>
        <v>0</v>
      </c>
      <c r="Q127" s="218">
        <v>0</v>
      </c>
      <c r="R127" s="218">
        <f>Q127*H127</f>
        <v>0</v>
      </c>
      <c r="S127" s="218">
        <v>0</v>
      </c>
      <c r="T127" s="21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0" t="s">
        <v>131</v>
      </c>
      <c r="AT127" s="220" t="s">
        <v>127</v>
      </c>
      <c r="AU127" s="220" t="s">
        <v>80</v>
      </c>
      <c r="AY127" s="13" t="s">
        <v>126</v>
      </c>
      <c r="BE127" s="221">
        <f>IF(N127="základní",J127,0)</f>
        <v>0</v>
      </c>
      <c r="BF127" s="221">
        <f>IF(N127="snížená",J127,0)</f>
        <v>0</v>
      </c>
      <c r="BG127" s="221">
        <f>IF(N127="zákl. přenesená",J127,0)</f>
        <v>0</v>
      </c>
      <c r="BH127" s="221">
        <f>IF(N127="sníž. přenesená",J127,0)</f>
        <v>0</v>
      </c>
      <c r="BI127" s="221">
        <f>IF(N127="nulová",J127,0)</f>
        <v>0</v>
      </c>
      <c r="BJ127" s="13" t="s">
        <v>80</v>
      </c>
      <c r="BK127" s="221">
        <f>ROUND(I127*H127,2)</f>
        <v>0</v>
      </c>
      <c r="BL127" s="13" t="s">
        <v>132</v>
      </c>
      <c r="BM127" s="220" t="s">
        <v>175</v>
      </c>
    </row>
    <row r="128" s="2" customFormat="1" ht="16.5" customHeight="1">
      <c r="A128" s="34"/>
      <c r="B128" s="35"/>
      <c r="C128" s="207" t="s">
        <v>158</v>
      </c>
      <c r="D128" s="207" t="s">
        <v>127</v>
      </c>
      <c r="E128" s="208" t="s">
        <v>473</v>
      </c>
      <c r="F128" s="209" t="s">
        <v>474</v>
      </c>
      <c r="G128" s="210" t="s">
        <v>147</v>
      </c>
      <c r="H128" s="211">
        <v>14</v>
      </c>
      <c r="I128" s="212"/>
      <c r="J128" s="213">
        <f>ROUND(I128*H128,2)</f>
        <v>0</v>
      </c>
      <c r="K128" s="214"/>
      <c r="L128" s="215"/>
      <c r="M128" s="216" t="s">
        <v>1</v>
      </c>
      <c r="N128" s="217" t="s">
        <v>38</v>
      </c>
      <c r="O128" s="87"/>
      <c r="P128" s="218">
        <f>O128*H128</f>
        <v>0</v>
      </c>
      <c r="Q128" s="218">
        <v>0</v>
      </c>
      <c r="R128" s="218">
        <f>Q128*H128</f>
        <v>0</v>
      </c>
      <c r="S128" s="218">
        <v>0</v>
      </c>
      <c r="T128" s="21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0" t="s">
        <v>131</v>
      </c>
      <c r="AT128" s="220" t="s">
        <v>127</v>
      </c>
      <c r="AU128" s="220" t="s">
        <v>80</v>
      </c>
      <c r="AY128" s="13" t="s">
        <v>126</v>
      </c>
      <c r="BE128" s="221">
        <f>IF(N128="základní",J128,0)</f>
        <v>0</v>
      </c>
      <c r="BF128" s="221">
        <f>IF(N128="snížená",J128,0)</f>
        <v>0</v>
      </c>
      <c r="BG128" s="221">
        <f>IF(N128="zákl. přenesená",J128,0)</f>
        <v>0</v>
      </c>
      <c r="BH128" s="221">
        <f>IF(N128="sníž. přenesená",J128,0)</f>
        <v>0</v>
      </c>
      <c r="BI128" s="221">
        <f>IF(N128="nulová",J128,0)</f>
        <v>0</v>
      </c>
      <c r="BJ128" s="13" t="s">
        <v>80</v>
      </c>
      <c r="BK128" s="221">
        <f>ROUND(I128*H128,2)</f>
        <v>0</v>
      </c>
      <c r="BL128" s="13" t="s">
        <v>132</v>
      </c>
      <c r="BM128" s="220" t="s">
        <v>178</v>
      </c>
    </row>
    <row r="129" s="2" customFormat="1" ht="16.5" customHeight="1">
      <c r="A129" s="34"/>
      <c r="B129" s="35"/>
      <c r="C129" s="207" t="s">
        <v>144</v>
      </c>
      <c r="D129" s="207" t="s">
        <v>127</v>
      </c>
      <c r="E129" s="208" t="s">
        <v>475</v>
      </c>
      <c r="F129" s="209" t="s">
        <v>476</v>
      </c>
      <c r="G129" s="210" t="s">
        <v>147</v>
      </c>
      <c r="H129" s="211">
        <v>23</v>
      </c>
      <c r="I129" s="212"/>
      <c r="J129" s="213">
        <f>ROUND(I129*H129,2)</f>
        <v>0</v>
      </c>
      <c r="K129" s="214"/>
      <c r="L129" s="215"/>
      <c r="M129" s="216" t="s">
        <v>1</v>
      </c>
      <c r="N129" s="217" t="s">
        <v>38</v>
      </c>
      <c r="O129" s="87"/>
      <c r="P129" s="218">
        <f>O129*H129</f>
        <v>0</v>
      </c>
      <c r="Q129" s="218">
        <v>0</v>
      </c>
      <c r="R129" s="218">
        <f>Q129*H129</f>
        <v>0</v>
      </c>
      <c r="S129" s="218">
        <v>0</v>
      </c>
      <c r="T129" s="21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0" t="s">
        <v>131</v>
      </c>
      <c r="AT129" s="220" t="s">
        <v>127</v>
      </c>
      <c r="AU129" s="220" t="s">
        <v>80</v>
      </c>
      <c r="AY129" s="13" t="s">
        <v>126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3" t="s">
        <v>80</v>
      </c>
      <c r="BK129" s="221">
        <f>ROUND(I129*H129,2)</f>
        <v>0</v>
      </c>
      <c r="BL129" s="13" t="s">
        <v>132</v>
      </c>
      <c r="BM129" s="220" t="s">
        <v>181</v>
      </c>
    </row>
    <row r="130" s="2" customFormat="1" ht="16.5" customHeight="1">
      <c r="A130" s="34"/>
      <c r="B130" s="35"/>
      <c r="C130" s="207" t="s">
        <v>165</v>
      </c>
      <c r="D130" s="207" t="s">
        <v>127</v>
      </c>
      <c r="E130" s="208" t="s">
        <v>477</v>
      </c>
      <c r="F130" s="209" t="s">
        <v>478</v>
      </c>
      <c r="G130" s="210" t="s">
        <v>147</v>
      </c>
      <c r="H130" s="211">
        <v>4</v>
      </c>
      <c r="I130" s="212"/>
      <c r="J130" s="213">
        <f>ROUND(I130*H130,2)</f>
        <v>0</v>
      </c>
      <c r="K130" s="214"/>
      <c r="L130" s="215"/>
      <c r="M130" s="216" t="s">
        <v>1</v>
      </c>
      <c r="N130" s="217" t="s">
        <v>38</v>
      </c>
      <c r="O130" s="87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0" t="s">
        <v>131</v>
      </c>
      <c r="AT130" s="220" t="s">
        <v>127</v>
      </c>
      <c r="AU130" s="220" t="s">
        <v>80</v>
      </c>
      <c r="AY130" s="13" t="s">
        <v>126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3" t="s">
        <v>80</v>
      </c>
      <c r="BK130" s="221">
        <f>ROUND(I130*H130,2)</f>
        <v>0</v>
      </c>
      <c r="BL130" s="13" t="s">
        <v>132</v>
      </c>
      <c r="BM130" s="220" t="s">
        <v>184</v>
      </c>
    </row>
    <row r="131" s="2" customFormat="1" ht="16.5" customHeight="1">
      <c r="A131" s="34"/>
      <c r="B131" s="35"/>
      <c r="C131" s="207" t="s">
        <v>148</v>
      </c>
      <c r="D131" s="207" t="s">
        <v>127</v>
      </c>
      <c r="E131" s="208" t="s">
        <v>479</v>
      </c>
      <c r="F131" s="209" t="s">
        <v>480</v>
      </c>
      <c r="G131" s="210" t="s">
        <v>147</v>
      </c>
      <c r="H131" s="211">
        <v>3</v>
      </c>
      <c r="I131" s="212"/>
      <c r="J131" s="213">
        <f>ROUND(I131*H131,2)</f>
        <v>0</v>
      </c>
      <c r="K131" s="214"/>
      <c r="L131" s="215"/>
      <c r="M131" s="216" t="s">
        <v>1</v>
      </c>
      <c r="N131" s="217" t="s">
        <v>38</v>
      </c>
      <c r="O131" s="87"/>
      <c r="P131" s="218">
        <f>O131*H131</f>
        <v>0</v>
      </c>
      <c r="Q131" s="218">
        <v>0</v>
      </c>
      <c r="R131" s="218">
        <f>Q131*H131</f>
        <v>0</v>
      </c>
      <c r="S131" s="218">
        <v>0</v>
      </c>
      <c r="T131" s="21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0" t="s">
        <v>131</v>
      </c>
      <c r="AT131" s="220" t="s">
        <v>127</v>
      </c>
      <c r="AU131" s="220" t="s">
        <v>80</v>
      </c>
      <c r="AY131" s="13" t="s">
        <v>126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3" t="s">
        <v>80</v>
      </c>
      <c r="BK131" s="221">
        <f>ROUND(I131*H131,2)</f>
        <v>0</v>
      </c>
      <c r="BL131" s="13" t="s">
        <v>132</v>
      </c>
      <c r="BM131" s="220" t="s">
        <v>188</v>
      </c>
    </row>
    <row r="132" s="2" customFormat="1" ht="16.5" customHeight="1">
      <c r="A132" s="34"/>
      <c r="B132" s="35"/>
      <c r="C132" s="207" t="s">
        <v>172</v>
      </c>
      <c r="D132" s="207" t="s">
        <v>127</v>
      </c>
      <c r="E132" s="208" t="s">
        <v>481</v>
      </c>
      <c r="F132" s="209" t="s">
        <v>482</v>
      </c>
      <c r="G132" s="210" t="s">
        <v>147</v>
      </c>
      <c r="H132" s="211">
        <v>57</v>
      </c>
      <c r="I132" s="212"/>
      <c r="J132" s="213">
        <f>ROUND(I132*H132,2)</f>
        <v>0</v>
      </c>
      <c r="K132" s="214"/>
      <c r="L132" s="215"/>
      <c r="M132" s="216" t="s">
        <v>1</v>
      </c>
      <c r="N132" s="217" t="s">
        <v>38</v>
      </c>
      <c r="O132" s="87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0" t="s">
        <v>131</v>
      </c>
      <c r="AT132" s="220" t="s">
        <v>127</v>
      </c>
      <c r="AU132" s="220" t="s">
        <v>80</v>
      </c>
      <c r="AY132" s="13" t="s">
        <v>126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3" t="s">
        <v>80</v>
      </c>
      <c r="BK132" s="221">
        <f>ROUND(I132*H132,2)</f>
        <v>0</v>
      </c>
      <c r="BL132" s="13" t="s">
        <v>132</v>
      </c>
      <c r="BM132" s="220" t="s">
        <v>191</v>
      </c>
    </row>
    <row r="133" s="2" customFormat="1" ht="16.5" customHeight="1">
      <c r="A133" s="34"/>
      <c r="B133" s="35"/>
      <c r="C133" s="207" t="s">
        <v>152</v>
      </c>
      <c r="D133" s="207" t="s">
        <v>127</v>
      </c>
      <c r="E133" s="208" t="s">
        <v>483</v>
      </c>
      <c r="F133" s="209" t="s">
        <v>484</v>
      </c>
      <c r="G133" s="210" t="s">
        <v>147</v>
      </c>
      <c r="H133" s="211">
        <v>18</v>
      </c>
      <c r="I133" s="212"/>
      <c r="J133" s="213">
        <f>ROUND(I133*H133,2)</f>
        <v>0</v>
      </c>
      <c r="K133" s="214"/>
      <c r="L133" s="215"/>
      <c r="M133" s="216" t="s">
        <v>1</v>
      </c>
      <c r="N133" s="217" t="s">
        <v>38</v>
      </c>
      <c r="O133" s="87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0" t="s">
        <v>131</v>
      </c>
      <c r="AT133" s="220" t="s">
        <v>127</v>
      </c>
      <c r="AU133" s="220" t="s">
        <v>80</v>
      </c>
      <c r="AY133" s="13" t="s">
        <v>126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3" t="s">
        <v>80</v>
      </c>
      <c r="BK133" s="221">
        <f>ROUND(I133*H133,2)</f>
        <v>0</v>
      </c>
      <c r="BL133" s="13" t="s">
        <v>132</v>
      </c>
      <c r="BM133" s="220" t="s">
        <v>195</v>
      </c>
    </row>
    <row r="134" s="2" customFormat="1" ht="16.5" customHeight="1">
      <c r="A134" s="34"/>
      <c r="B134" s="35"/>
      <c r="C134" s="207" t="s">
        <v>8</v>
      </c>
      <c r="D134" s="207" t="s">
        <v>127</v>
      </c>
      <c r="E134" s="208" t="s">
        <v>485</v>
      </c>
      <c r="F134" s="209" t="s">
        <v>486</v>
      </c>
      <c r="G134" s="210" t="s">
        <v>147</v>
      </c>
      <c r="H134" s="211">
        <v>92</v>
      </c>
      <c r="I134" s="212"/>
      <c r="J134" s="213">
        <f>ROUND(I134*H134,2)</f>
        <v>0</v>
      </c>
      <c r="K134" s="214"/>
      <c r="L134" s="215"/>
      <c r="M134" s="216" t="s">
        <v>1</v>
      </c>
      <c r="N134" s="217" t="s">
        <v>38</v>
      </c>
      <c r="O134" s="87"/>
      <c r="P134" s="218">
        <f>O134*H134</f>
        <v>0</v>
      </c>
      <c r="Q134" s="218">
        <v>0</v>
      </c>
      <c r="R134" s="218">
        <f>Q134*H134</f>
        <v>0</v>
      </c>
      <c r="S134" s="218">
        <v>0</v>
      </c>
      <c r="T134" s="21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0" t="s">
        <v>131</v>
      </c>
      <c r="AT134" s="220" t="s">
        <v>127</v>
      </c>
      <c r="AU134" s="220" t="s">
        <v>80</v>
      </c>
      <c r="AY134" s="13" t="s">
        <v>126</v>
      </c>
      <c r="BE134" s="221">
        <f>IF(N134="základní",J134,0)</f>
        <v>0</v>
      </c>
      <c r="BF134" s="221">
        <f>IF(N134="snížená",J134,0)</f>
        <v>0</v>
      </c>
      <c r="BG134" s="221">
        <f>IF(N134="zákl. přenesená",J134,0)</f>
        <v>0</v>
      </c>
      <c r="BH134" s="221">
        <f>IF(N134="sníž. přenesená",J134,0)</f>
        <v>0</v>
      </c>
      <c r="BI134" s="221">
        <f>IF(N134="nulová",J134,0)</f>
        <v>0</v>
      </c>
      <c r="BJ134" s="13" t="s">
        <v>80</v>
      </c>
      <c r="BK134" s="221">
        <f>ROUND(I134*H134,2)</f>
        <v>0</v>
      </c>
      <c r="BL134" s="13" t="s">
        <v>132</v>
      </c>
      <c r="BM134" s="220" t="s">
        <v>198</v>
      </c>
    </row>
    <row r="135" s="2" customFormat="1" ht="16.5" customHeight="1">
      <c r="A135" s="34"/>
      <c r="B135" s="35"/>
      <c r="C135" s="207" t="s">
        <v>155</v>
      </c>
      <c r="D135" s="207" t="s">
        <v>127</v>
      </c>
      <c r="E135" s="208" t="s">
        <v>487</v>
      </c>
      <c r="F135" s="209" t="s">
        <v>488</v>
      </c>
      <c r="G135" s="210" t="s">
        <v>147</v>
      </c>
      <c r="H135" s="211">
        <v>42</v>
      </c>
      <c r="I135" s="212"/>
      <c r="J135" s="213">
        <f>ROUND(I135*H135,2)</f>
        <v>0</v>
      </c>
      <c r="K135" s="214"/>
      <c r="L135" s="215"/>
      <c r="M135" s="216" t="s">
        <v>1</v>
      </c>
      <c r="N135" s="217" t="s">
        <v>38</v>
      </c>
      <c r="O135" s="87"/>
      <c r="P135" s="218">
        <f>O135*H135</f>
        <v>0</v>
      </c>
      <c r="Q135" s="218">
        <v>0</v>
      </c>
      <c r="R135" s="218">
        <f>Q135*H135</f>
        <v>0</v>
      </c>
      <c r="S135" s="218">
        <v>0</v>
      </c>
      <c r="T135" s="21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0" t="s">
        <v>131</v>
      </c>
      <c r="AT135" s="220" t="s">
        <v>127</v>
      </c>
      <c r="AU135" s="220" t="s">
        <v>80</v>
      </c>
      <c r="AY135" s="13" t="s">
        <v>126</v>
      </c>
      <c r="BE135" s="221">
        <f>IF(N135="základní",J135,0)</f>
        <v>0</v>
      </c>
      <c r="BF135" s="221">
        <f>IF(N135="snížená",J135,0)</f>
        <v>0</v>
      </c>
      <c r="BG135" s="221">
        <f>IF(N135="zákl. přenesená",J135,0)</f>
        <v>0</v>
      </c>
      <c r="BH135" s="221">
        <f>IF(N135="sníž. přenesená",J135,0)</f>
        <v>0</v>
      </c>
      <c r="BI135" s="221">
        <f>IF(N135="nulová",J135,0)</f>
        <v>0</v>
      </c>
      <c r="BJ135" s="13" t="s">
        <v>80</v>
      </c>
      <c r="BK135" s="221">
        <f>ROUND(I135*H135,2)</f>
        <v>0</v>
      </c>
      <c r="BL135" s="13" t="s">
        <v>132</v>
      </c>
      <c r="BM135" s="220" t="s">
        <v>201</v>
      </c>
    </row>
    <row r="136" s="2" customFormat="1" ht="16.5" customHeight="1">
      <c r="A136" s="34"/>
      <c r="B136" s="35"/>
      <c r="C136" s="207" t="s">
        <v>185</v>
      </c>
      <c r="D136" s="207" t="s">
        <v>127</v>
      </c>
      <c r="E136" s="208" t="s">
        <v>489</v>
      </c>
      <c r="F136" s="209" t="s">
        <v>490</v>
      </c>
      <c r="G136" s="210" t="s">
        <v>147</v>
      </c>
      <c r="H136" s="211">
        <v>9</v>
      </c>
      <c r="I136" s="212"/>
      <c r="J136" s="213">
        <f>ROUND(I136*H136,2)</f>
        <v>0</v>
      </c>
      <c r="K136" s="214"/>
      <c r="L136" s="215"/>
      <c r="M136" s="216" t="s">
        <v>1</v>
      </c>
      <c r="N136" s="217" t="s">
        <v>38</v>
      </c>
      <c r="O136" s="87"/>
      <c r="P136" s="218">
        <f>O136*H136</f>
        <v>0</v>
      </c>
      <c r="Q136" s="218">
        <v>0</v>
      </c>
      <c r="R136" s="218">
        <f>Q136*H136</f>
        <v>0</v>
      </c>
      <c r="S136" s="218">
        <v>0</v>
      </c>
      <c r="T136" s="21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0" t="s">
        <v>131</v>
      </c>
      <c r="AT136" s="220" t="s">
        <v>127</v>
      </c>
      <c r="AU136" s="220" t="s">
        <v>80</v>
      </c>
      <c r="AY136" s="13" t="s">
        <v>126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3" t="s">
        <v>80</v>
      </c>
      <c r="BK136" s="221">
        <f>ROUND(I136*H136,2)</f>
        <v>0</v>
      </c>
      <c r="BL136" s="13" t="s">
        <v>132</v>
      </c>
      <c r="BM136" s="220" t="s">
        <v>204</v>
      </c>
    </row>
    <row r="137" s="2" customFormat="1" ht="16.5" customHeight="1">
      <c r="A137" s="34"/>
      <c r="B137" s="35"/>
      <c r="C137" s="207" t="s">
        <v>161</v>
      </c>
      <c r="D137" s="207" t="s">
        <v>127</v>
      </c>
      <c r="E137" s="208" t="s">
        <v>491</v>
      </c>
      <c r="F137" s="209" t="s">
        <v>492</v>
      </c>
      <c r="G137" s="210" t="s">
        <v>147</v>
      </c>
      <c r="H137" s="211">
        <v>1</v>
      </c>
      <c r="I137" s="212"/>
      <c r="J137" s="213">
        <f>ROUND(I137*H137,2)</f>
        <v>0</v>
      </c>
      <c r="K137" s="214"/>
      <c r="L137" s="215"/>
      <c r="M137" s="216" t="s">
        <v>1</v>
      </c>
      <c r="N137" s="217" t="s">
        <v>38</v>
      </c>
      <c r="O137" s="87"/>
      <c r="P137" s="218">
        <f>O137*H137</f>
        <v>0</v>
      </c>
      <c r="Q137" s="218">
        <v>0</v>
      </c>
      <c r="R137" s="218">
        <f>Q137*H137</f>
        <v>0</v>
      </c>
      <c r="S137" s="218">
        <v>0</v>
      </c>
      <c r="T137" s="21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0" t="s">
        <v>131</v>
      </c>
      <c r="AT137" s="220" t="s">
        <v>127</v>
      </c>
      <c r="AU137" s="220" t="s">
        <v>80</v>
      </c>
      <c r="AY137" s="13" t="s">
        <v>126</v>
      </c>
      <c r="BE137" s="221">
        <f>IF(N137="základní",J137,0)</f>
        <v>0</v>
      </c>
      <c r="BF137" s="221">
        <f>IF(N137="snížená",J137,0)</f>
        <v>0</v>
      </c>
      <c r="BG137" s="221">
        <f>IF(N137="zákl. přenesená",J137,0)</f>
        <v>0</v>
      </c>
      <c r="BH137" s="221">
        <f>IF(N137="sníž. přenesená",J137,0)</f>
        <v>0</v>
      </c>
      <c r="BI137" s="221">
        <f>IF(N137="nulová",J137,0)</f>
        <v>0</v>
      </c>
      <c r="BJ137" s="13" t="s">
        <v>80</v>
      </c>
      <c r="BK137" s="221">
        <f>ROUND(I137*H137,2)</f>
        <v>0</v>
      </c>
      <c r="BL137" s="13" t="s">
        <v>132</v>
      </c>
      <c r="BM137" s="220" t="s">
        <v>208</v>
      </c>
    </row>
    <row r="138" s="2" customFormat="1" ht="16.5" customHeight="1">
      <c r="A138" s="34"/>
      <c r="B138" s="35"/>
      <c r="C138" s="207" t="s">
        <v>192</v>
      </c>
      <c r="D138" s="207" t="s">
        <v>127</v>
      </c>
      <c r="E138" s="208" t="s">
        <v>493</v>
      </c>
      <c r="F138" s="209" t="s">
        <v>494</v>
      </c>
      <c r="G138" s="210" t="s">
        <v>147</v>
      </c>
      <c r="H138" s="211">
        <v>4</v>
      </c>
      <c r="I138" s="212"/>
      <c r="J138" s="213">
        <f>ROUND(I138*H138,2)</f>
        <v>0</v>
      </c>
      <c r="K138" s="214"/>
      <c r="L138" s="215"/>
      <c r="M138" s="216" t="s">
        <v>1</v>
      </c>
      <c r="N138" s="217" t="s">
        <v>38</v>
      </c>
      <c r="O138" s="87"/>
      <c r="P138" s="218">
        <f>O138*H138</f>
        <v>0</v>
      </c>
      <c r="Q138" s="218">
        <v>0</v>
      </c>
      <c r="R138" s="218">
        <f>Q138*H138</f>
        <v>0</v>
      </c>
      <c r="S138" s="218">
        <v>0</v>
      </c>
      <c r="T138" s="21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0" t="s">
        <v>131</v>
      </c>
      <c r="AT138" s="220" t="s">
        <v>127</v>
      </c>
      <c r="AU138" s="220" t="s">
        <v>80</v>
      </c>
      <c r="AY138" s="13" t="s">
        <v>126</v>
      </c>
      <c r="BE138" s="221">
        <f>IF(N138="základní",J138,0)</f>
        <v>0</v>
      </c>
      <c r="BF138" s="221">
        <f>IF(N138="snížená",J138,0)</f>
        <v>0</v>
      </c>
      <c r="BG138" s="221">
        <f>IF(N138="zákl. přenesená",J138,0)</f>
        <v>0</v>
      </c>
      <c r="BH138" s="221">
        <f>IF(N138="sníž. přenesená",J138,0)</f>
        <v>0</v>
      </c>
      <c r="BI138" s="221">
        <f>IF(N138="nulová",J138,0)</f>
        <v>0</v>
      </c>
      <c r="BJ138" s="13" t="s">
        <v>80</v>
      </c>
      <c r="BK138" s="221">
        <f>ROUND(I138*H138,2)</f>
        <v>0</v>
      </c>
      <c r="BL138" s="13" t="s">
        <v>132</v>
      </c>
      <c r="BM138" s="220" t="s">
        <v>211</v>
      </c>
    </row>
    <row r="139" s="2" customFormat="1" ht="16.5" customHeight="1">
      <c r="A139" s="34"/>
      <c r="B139" s="35"/>
      <c r="C139" s="207" t="s">
        <v>164</v>
      </c>
      <c r="D139" s="207" t="s">
        <v>127</v>
      </c>
      <c r="E139" s="208" t="s">
        <v>495</v>
      </c>
      <c r="F139" s="209" t="s">
        <v>496</v>
      </c>
      <c r="G139" s="210" t="s">
        <v>147</v>
      </c>
      <c r="H139" s="211">
        <v>3</v>
      </c>
      <c r="I139" s="212"/>
      <c r="J139" s="213">
        <f>ROUND(I139*H139,2)</f>
        <v>0</v>
      </c>
      <c r="K139" s="214"/>
      <c r="L139" s="215"/>
      <c r="M139" s="216" t="s">
        <v>1</v>
      </c>
      <c r="N139" s="217" t="s">
        <v>38</v>
      </c>
      <c r="O139" s="87"/>
      <c r="P139" s="218">
        <f>O139*H139</f>
        <v>0</v>
      </c>
      <c r="Q139" s="218">
        <v>0</v>
      </c>
      <c r="R139" s="218">
        <f>Q139*H139</f>
        <v>0</v>
      </c>
      <c r="S139" s="218">
        <v>0</v>
      </c>
      <c r="T139" s="21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0" t="s">
        <v>131</v>
      </c>
      <c r="AT139" s="220" t="s">
        <v>127</v>
      </c>
      <c r="AU139" s="220" t="s">
        <v>80</v>
      </c>
      <c r="AY139" s="13" t="s">
        <v>126</v>
      </c>
      <c r="BE139" s="221">
        <f>IF(N139="základní",J139,0)</f>
        <v>0</v>
      </c>
      <c r="BF139" s="221">
        <f>IF(N139="snížená",J139,0)</f>
        <v>0</v>
      </c>
      <c r="BG139" s="221">
        <f>IF(N139="zákl. přenesená",J139,0)</f>
        <v>0</v>
      </c>
      <c r="BH139" s="221">
        <f>IF(N139="sníž. přenesená",J139,0)</f>
        <v>0</v>
      </c>
      <c r="BI139" s="221">
        <f>IF(N139="nulová",J139,0)</f>
        <v>0</v>
      </c>
      <c r="BJ139" s="13" t="s">
        <v>80</v>
      </c>
      <c r="BK139" s="221">
        <f>ROUND(I139*H139,2)</f>
        <v>0</v>
      </c>
      <c r="BL139" s="13" t="s">
        <v>132</v>
      </c>
      <c r="BM139" s="220" t="s">
        <v>215</v>
      </c>
    </row>
    <row r="140" s="2" customFormat="1" ht="16.5" customHeight="1">
      <c r="A140" s="34"/>
      <c r="B140" s="35"/>
      <c r="C140" s="207" t="s">
        <v>7</v>
      </c>
      <c r="D140" s="207" t="s">
        <v>127</v>
      </c>
      <c r="E140" s="208" t="s">
        <v>497</v>
      </c>
      <c r="F140" s="209" t="s">
        <v>498</v>
      </c>
      <c r="G140" s="210" t="s">
        <v>147</v>
      </c>
      <c r="H140" s="211">
        <v>1</v>
      </c>
      <c r="I140" s="212"/>
      <c r="J140" s="213">
        <f>ROUND(I140*H140,2)</f>
        <v>0</v>
      </c>
      <c r="K140" s="214"/>
      <c r="L140" s="215"/>
      <c r="M140" s="216" t="s">
        <v>1</v>
      </c>
      <c r="N140" s="217" t="s">
        <v>38</v>
      </c>
      <c r="O140" s="87"/>
      <c r="P140" s="218">
        <f>O140*H140</f>
        <v>0</v>
      </c>
      <c r="Q140" s="218">
        <v>0</v>
      </c>
      <c r="R140" s="218">
        <f>Q140*H140</f>
        <v>0</v>
      </c>
      <c r="S140" s="218">
        <v>0</v>
      </c>
      <c r="T140" s="21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0" t="s">
        <v>131</v>
      </c>
      <c r="AT140" s="220" t="s">
        <v>127</v>
      </c>
      <c r="AU140" s="220" t="s">
        <v>80</v>
      </c>
      <c r="AY140" s="13" t="s">
        <v>126</v>
      </c>
      <c r="BE140" s="221">
        <f>IF(N140="základní",J140,0)</f>
        <v>0</v>
      </c>
      <c r="BF140" s="221">
        <f>IF(N140="snížená",J140,0)</f>
        <v>0</v>
      </c>
      <c r="BG140" s="221">
        <f>IF(N140="zákl. přenesená",J140,0)</f>
        <v>0</v>
      </c>
      <c r="BH140" s="221">
        <f>IF(N140="sníž. přenesená",J140,0)</f>
        <v>0</v>
      </c>
      <c r="BI140" s="221">
        <f>IF(N140="nulová",J140,0)</f>
        <v>0</v>
      </c>
      <c r="BJ140" s="13" t="s">
        <v>80</v>
      </c>
      <c r="BK140" s="221">
        <f>ROUND(I140*H140,2)</f>
        <v>0</v>
      </c>
      <c r="BL140" s="13" t="s">
        <v>132</v>
      </c>
      <c r="BM140" s="220" t="s">
        <v>499</v>
      </c>
    </row>
    <row r="141" s="2" customFormat="1" ht="16.5" customHeight="1">
      <c r="A141" s="34"/>
      <c r="B141" s="35"/>
      <c r="C141" s="207" t="s">
        <v>168</v>
      </c>
      <c r="D141" s="207" t="s">
        <v>127</v>
      </c>
      <c r="E141" s="208" t="s">
        <v>500</v>
      </c>
      <c r="F141" s="209" t="s">
        <v>501</v>
      </c>
      <c r="G141" s="210" t="s">
        <v>147</v>
      </c>
      <c r="H141" s="211">
        <v>21</v>
      </c>
      <c r="I141" s="212"/>
      <c r="J141" s="213">
        <f>ROUND(I141*H141,2)</f>
        <v>0</v>
      </c>
      <c r="K141" s="214"/>
      <c r="L141" s="215"/>
      <c r="M141" s="216" t="s">
        <v>1</v>
      </c>
      <c r="N141" s="217" t="s">
        <v>38</v>
      </c>
      <c r="O141" s="87"/>
      <c r="P141" s="218">
        <f>O141*H141</f>
        <v>0</v>
      </c>
      <c r="Q141" s="218">
        <v>0</v>
      </c>
      <c r="R141" s="218">
        <f>Q141*H141</f>
        <v>0</v>
      </c>
      <c r="S141" s="218">
        <v>0</v>
      </c>
      <c r="T141" s="21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0" t="s">
        <v>131</v>
      </c>
      <c r="AT141" s="220" t="s">
        <v>127</v>
      </c>
      <c r="AU141" s="220" t="s">
        <v>80</v>
      </c>
      <c r="AY141" s="13" t="s">
        <v>126</v>
      </c>
      <c r="BE141" s="221">
        <f>IF(N141="základní",J141,0)</f>
        <v>0</v>
      </c>
      <c r="BF141" s="221">
        <f>IF(N141="snížená",J141,0)</f>
        <v>0</v>
      </c>
      <c r="BG141" s="221">
        <f>IF(N141="zákl. přenesená",J141,0)</f>
        <v>0</v>
      </c>
      <c r="BH141" s="221">
        <f>IF(N141="sníž. přenesená",J141,0)</f>
        <v>0</v>
      </c>
      <c r="BI141" s="221">
        <f>IF(N141="nulová",J141,0)</f>
        <v>0</v>
      </c>
      <c r="BJ141" s="13" t="s">
        <v>80</v>
      </c>
      <c r="BK141" s="221">
        <f>ROUND(I141*H141,2)</f>
        <v>0</v>
      </c>
      <c r="BL141" s="13" t="s">
        <v>132</v>
      </c>
      <c r="BM141" s="220" t="s">
        <v>220</v>
      </c>
    </row>
    <row r="142" s="2" customFormat="1" ht="16.5" customHeight="1">
      <c r="A142" s="34"/>
      <c r="B142" s="35"/>
      <c r="C142" s="207" t="s">
        <v>205</v>
      </c>
      <c r="D142" s="207" t="s">
        <v>127</v>
      </c>
      <c r="E142" s="208" t="s">
        <v>502</v>
      </c>
      <c r="F142" s="209" t="s">
        <v>503</v>
      </c>
      <c r="G142" s="210" t="s">
        <v>147</v>
      </c>
      <c r="H142" s="211">
        <v>8</v>
      </c>
      <c r="I142" s="212"/>
      <c r="J142" s="213">
        <f>ROUND(I142*H142,2)</f>
        <v>0</v>
      </c>
      <c r="K142" s="214"/>
      <c r="L142" s="215"/>
      <c r="M142" s="216" t="s">
        <v>1</v>
      </c>
      <c r="N142" s="217" t="s">
        <v>38</v>
      </c>
      <c r="O142" s="87"/>
      <c r="P142" s="218">
        <f>O142*H142</f>
        <v>0</v>
      </c>
      <c r="Q142" s="218">
        <v>0</v>
      </c>
      <c r="R142" s="218">
        <f>Q142*H142</f>
        <v>0</v>
      </c>
      <c r="S142" s="218">
        <v>0</v>
      </c>
      <c r="T142" s="21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0" t="s">
        <v>131</v>
      </c>
      <c r="AT142" s="220" t="s">
        <v>127</v>
      </c>
      <c r="AU142" s="220" t="s">
        <v>80</v>
      </c>
      <c r="AY142" s="13" t="s">
        <v>126</v>
      </c>
      <c r="BE142" s="221">
        <f>IF(N142="základní",J142,0)</f>
        <v>0</v>
      </c>
      <c r="BF142" s="221">
        <f>IF(N142="snížená",J142,0)</f>
        <v>0</v>
      </c>
      <c r="BG142" s="221">
        <f>IF(N142="zákl. přenesená",J142,0)</f>
        <v>0</v>
      </c>
      <c r="BH142" s="221">
        <f>IF(N142="sníž. přenesená",J142,0)</f>
        <v>0</v>
      </c>
      <c r="BI142" s="221">
        <f>IF(N142="nulová",J142,0)</f>
        <v>0</v>
      </c>
      <c r="BJ142" s="13" t="s">
        <v>80</v>
      </c>
      <c r="BK142" s="221">
        <f>ROUND(I142*H142,2)</f>
        <v>0</v>
      </c>
      <c r="BL142" s="13" t="s">
        <v>132</v>
      </c>
      <c r="BM142" s="220" t="s">
        <v>224</v>
      </c>
    </row>
    <row r="143" s="2" customFormat="1" ht="21.75" customHeight="1">
      <c r="A143" s="34"/>
      <c r="B143" s="35"/>
      <c r="C143" s="207" t="s">
        <v>171</v>
      </c>
      <c r="D143" s="207" t="s">
        <v>127</v>
      </c>
      <c r="E143" s="208" t="s">
        <v>504</v>
      </c>
      <c r="F143" s="209" t="s">
        <v>505</v>
      </c>
      <c r="G143" s="210" t="s">
        <v>147</v>
      </c>
      <c r="H143" s="211">
        <v>1</v>
      </c>
      <c r="I143" s="212"/>
      <c r="J143" s="213">
        <f>ROUND(I143*H143,2)</f>
        <v>0</v>
      </c>
      <c r="K143" s="214"/>
      <c r="L143" s="215"/>
      <c r="M143" s="216" t="s">
        <v>1</v>
      </c>
      <c r="N143" s="217" t="s">
        <v>38</v>
      </c>
      <c r="O143" s="87"/>
      <c r="P143" s="218">
        <f>O143*H143</f>
        <v>0</v>
      </c>
      <c r="Q143" s="218">
        <v>0</v>
      </c>
      <c r="R143" s="218">
        <f>Q143*H143</f>
        <v>0</v>
      </c>
      <c r="S143" s="218">
        <v>0</v>
      </c>
      <c r="T143" s="21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0" t="s">
        <v>131</v>
      </c>
      <c r="AT143" s="220" t="s">
        <v>127</v>
      </c>
      <c r="AU143" s="220" t="s">
        <v>80</v>
      </c>
      <c r="AY143" s="13" t="s">
        <v>126</v>
      </c>
      <c r="BE143" s="221">
        <f>IF(N143="základní",J143,0)</f>
        <v>0</v>
      </c>
      <c r="BF143" s="221">
        <f>IF(N143="snížená",J143,0)</f>
        <v>0</v>
      </c>
      <c r="BG143" s="221">
        <f>IF(N143="zákl. přenesená",J143,0)</f>
        <v>0</v>
      </c>
      <c r="BH143" s="221">
        <f>IF(N143="sníž. přenesená",J143,0)</f>
        <v>0</v>
      </c>
      <c r="BI143" s="221">
        <f>IF(N143="nulová",J143,0)</f>
        <v>0</v>
      </c>
      <c r="BJ143" s="13" t="s">
        <v>80</v>
      </c>
      <c r="BK143" s="221">
        <f>ROUND(I143*H143,2)</f>
        <v>0</v>
      </c>
      <c r="BL143" s="13" t="s">
        <v>132</v>
      </c>
      <c r="BM143" s="220" t="s">
        <v>227</v>
      </c>
    </row>
    <row r="144" s="2" customFormat="1" ht="24.15" customHeight="1">
      <c r="A144" s="34"/>
      <c r="B144" s="35"/>
      <c r="C144" s="207" t="s">
        <v>212</v>
      </c>
      <c r="D144" s="207" t="s">
        <v>127</v>
      </c>
      <c r="E144" s="208" t="s">
        <v>506</v>
      </c>
      <c r="F144" s="209" t="s">
        <v>507</v>
      </c>
      <c r="G144" s="210" t="s">
        <v>147</v>
      </c>
      <c r="H144" s="211">
        <v>1</v>
      </c>
      <c r="I144" s="212"/>
      <c r="J144" s="213">
        <f>ROUND(I144*H144,2)</f>
        <v>0</v>
      </c>
      <c r="K144" s="214"/>
      <c r="L144" s="215"/>
      <c r="M144" s="216" t="s">
        <v>1</v>
      </c>
      <c r="N144" s="217" t="s">
        <v>38</v>
      </c>
      <c r="O144" s="87"/>
      <c r="P144" s="218">
        <f>O144*H144</f>
        <v>0</v>
      </c>
      <c r="Q144" s="218">
        <v>0</v>
      </c>
      <c r="R144" s="218">
        <f>Q144*H144</f>
        <v>0</v>
      </c>
      <c r="S144" s="218">
        <v>0</v>
      </c>
      <c r="T144" s="21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0" t="s">
        <v>131</v>
      </c>
      <c r="AT144" s="220" t="s">
        <v>127</v>
      </c>
      <c r="AU144" s="220" t="s">
        <v>80</v>
      </c>
      <c r="AY144" s="13" t="s">
        <v>126</v>
      </c>
      <c r="BE144" s="221">
        <f>IF(N144="základní",J144,0)</f>
        <v>0</v>
      </c>
      <c r="BF144" s="221">
        <f>IF(N144="snížená",J144,0)</f>
        <v>0</v>
      </c>
      <c r="BG144" s="221">
        <f>IF(N144="zákl. přenesená",J144,0)</f>
        <v>0</v>
      </c>
      <c r="BH144" s="221">
        <f>IF(N144="sníž. přenesená",J144,0)</f>
        <v>0</v>
      </c>
      <c r="BI144" s="221">
        <f>IF(N144="nulová",J144,0)</f>
        <v>0</v>
      </c>
      <c r="BJ144" s="13" t="s">
        <v>80</v>
      </c>
      <c r="BK144" s="221">
        <f>ROUND(I144*H144,2)</f>
        <v>0</v>
      </c>
      <c r="BL144" s="13" t="s">
        <v>132</v>
      </c>
      <c r="BM144" s="220" t="s">
        <v>231</v>
      </c>
    </row>
    <row r="145" s="2" customFormat="1" ht="16.5" customHeight="1">
      <c r="A145" s="34"/>
      <c r="B145" s="35"/>
      <c r="C145" s="207" t="s">
        <v>175</v>
      </c>
      <c r="D145" s="207" t="s">
        <v>127</v>
      </c>
      <c r="E145" s="208" t="s">
        <v>508</v>
      </c>
      <c r="F145" s="209" t="s">
        <v>509</v>
      </c>
      <c r="G145" s="210" t="s">
        <v>147</v>
      </c>
      <c r="H145" s="211">
        <v>1</v>
      </c>
      <c r="I145" s="212"/>
      <c r="J145" s="213">
        <f>ROUND(I145*H145,2)</f>
        <v>0</v>
      </c>
      <c r="K145" s="214"/>
      <c r="L145" s="215"/>
      <c r="M145" s="216" t="s">
        <v>1</v>
      </c>
      <c r="N145" s="217" t="s">
        <v>38</v>
      </c>
      <c r="O145" s="87"/>
      <c r="P145" s="218">
        <f>O145*H145</f>
        <v>0</v>
      </c>
      <c r="Q145" s="218">
        <v>0</v>
      </c>
      <c r="R145" s="218">
        <f>Q145*H145</f>
        <v>0</v>
      </c>
      <c r="S145" s="218">
        <v>0</v>
      </c>
      <c r="T145" s="21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0" t="s">
        <v>131</v>
      </c>
      <c r="AT145" s="220" t="s">
        <v>127</v>
      </c>
      <c r="AU145" s="220" t="s">
        <v>80</v>
      </c>
      <c r="AY145" s="13" t="s">
        <v>126</v>
      </c>
      <c r="BE145" s="221">
        <f>IF(N145="základní",J145,0)</f>
        <v>0</v>
      </c>
      <c r="BF145" s="221">
        <f>IF(N145="snížená",J145,0)</f>
        <v>0</v>
      </c>
      <c r="BG145" s="221">
        <f>IF(N145="zákl. přenesená",J145,0)</f>
        <v>0</v>
      </c>
      <c r="BH145" s="221">
        <f>IF(N145="sníž. přenesená",J145,0)</f>
        <v>0</v>
      </c>
      <c r="BI145" s="221">
        <f>IF(N145="nulová",J145,0)</f>
        <v>0</v>
      </c>
      <c r="BJ145" s="13" t="s">
        <v>80</v>
      </c>
      <c r="BK145" s="221">
        <f>ROUND(I145*H145,2)</f>
        <v>0</v>
      </c>
      <c r="BL145" s="13" t="s">
        <v>132</v>
      </c>
      <c r="BM145" s="220" t="s">
        <v>234</v>
      </c>
    </row>
    <row r="146" s="2" customFormat="1" ht="16.5" customHeight="1">
      <c r="A146" s="34"/>
      <c r="B146" s="35"/>
      <c r="C146" s="207" t="s">
        <v>221</v>
      </c>
      <c r="D146" s="207" t="s">
        <v>127</v>
      </c>
      <c r="E146" s="208" t="s">
        <v>510</v>
      </c>
      <c r="F146" s="209" t="s">
        <v>511</v>
      </c>
      <c r="G146" s="210" t="s">
        <v>147</v>
      </c>
      <c r="H146" s="211">
        <v>1</v>
      </c>
      <c r="I146" s="212"/>
      <c r="J146" s="213">
        <f>ROUND(I146*H146,2)</f>
        <v>0</v>
      </c>
      <c r="K146" s="214"/>
      <c r="L146" s="215"/>
      <c r="M146" s="216" t="s">
        <v>1</v>
      </c>
      <c r="N146" s="217" t="s">
        <v>38</v>
      </c>
      <c r="O146" s="87"/>
      <c r="P146" s="218">
        <f>O146*H146</f>
        <v>0</v>
      </c>
      <c r="Q146" s="218">
        <v>0</v>
      </c>
      <c r="R146" s="218">
        <f>Q146*H146</f>
        <v>0</v>
      </c>
      <c r="S146" s="218">
        <v>0</v>
      </c>
      <c r="T146" s="21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0" t="s">
        <v>131</v>
      </c>
      <c r="AT146" s="220" t="s">
        <v>127</v>
      </c>
      <c r="AU146" s="220" t="s">
        <v>80</v>
      </c>
      <c r="AY146" s="13" t="s">
        <v>126</v>
      </c>
      <c r="BE146" s="221">
        <f>IF(N146="základní",J146,0)</f>
        <v>0</v>
      </c>
      <c r="BF146" s="221">
        <f>IF(N146="snížená",J146,0)</f>
        <v>0</v>
      </c>
      <c r="BG146" s="221">
        <f>IF(N146="zákl. přenesená",J146,0)</f>
        <v>0</v>
      </c>
      <c r="BH146" s="221">
        <f>IF(N146="sníž. přenesená",J146,0)</f>
        <v>0</v>
      </c>
      <c r="BI146" s="221">
        <f>IF(N146="nulová",J146,0)</f>
        <v>0</v>
      </c>
      <c r="BJ146" s="13" t="s">
        <v>80</v>
      </c>
      <c r="BK146" s="221">
        <f>ROUND(I146*H146,2)</f>
        <v>0</v>
      </c>
      <c r="BL146" s="13" t="s">
        <v>132</v>
      </c>
      <c r="BM146" s="220" t="s">
        <v>238</v>
      </c>
    </row>
    <row r="147" s="2" customFormat="1" ht="21.75" customHeight="1">
      <c r="A147" s="34"/>
      <c r="B147" s="35"/>
      <c r="C147" s="207" t="s">
        <v>178</v>
      </c>
      <c r="D147" s="207" t="s">
        <v>127</v>
      </c>
      <c r="E147" s="208" t="s">
        <v>512</v>
      </c>
      <c r="F147" s="209" t="s">
        <v>513</v>
      </c>
      <c r="G147" s="210" t="s">
        <v>147</v>
      </c>
      <c r="H147" s="211">
        <v>2</v>
      </c>
      <c r="I147" s="212"/>
      <c r="J147" s="213">
        <f>ROUND(I147*H147,2)</f>
        <v>0</v>
      </c>
      <c r="K147" s="214"/>
      <c r="L147" s="215"/>
      <c r="M147" s="216" t="s">
        <v>1</v>
      </c>
      <c r="N147" s="217" t="s">
        <v>38</v>
      </c>
      <c r="O147" s="87"/>
      <c r="P147" s="218">
        <f>O147*H147</f>
        <v>0</v>
      </c>
      <c r="Q147" s="218">
        <v>0</v>
      </c>
      <c r="R147" s="218">
        <f>Q147*H147</f>
        <v>0</v>
      </c>
      <c r="S147" s="218">
        <v>0</v>
      </c>
      <c r="T147" s="21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0" t="s">
        <v>131</v>
      </c>
      <c r="AT147" s="220" t="s">
        <v>127</v>
      </c>
      <c r="AU147" s="220" t="s">
        <v>80</v>
      </c>
      <c r="AY147" s="13" t="s">
        <v>126</v>
      </c>
      <c r="BE147" s="221">
        <f>IF(N147="základní",J147,0)</f>
        <v>0</v>
      </c>
      <c r="BF147" s="221">
        <f>IF(N147="snížená",J147,0)</f>
        <v>0</v>
      </c>
      <c r="BG147" s="221">
        <f>IF(N147="zákl. přenesená",J147,0)</f>
        <v>0</v>
      </c>
      <c r="BH147" s="221">
        <f>IF(N147="sníž. přenesená",J147,0)</f>
        <v>0</v>
      </c>
      <c r="BI147" s="221">
        <f>IF(N147="nulová",J147,0)</f>
        <v>0</v>
      </c>
      <c r="BJ147" s="13" t="s">
        <v>80</v>
      </c>
      <c r="BK147" s="221">
        <f>ROUND(I147*H147,2)</f>
        <v>0</v>
      </c>
      <c r="BL147" s="13" t="s">
        <v>132</v>
      </c>
      <c r="BM147" s="220" t="s">
        <v>241</v>
      </c>
    </row>
    <row r="148" s="2" customFormat="1" ht="21.75" customHeight="1">
      <c r="A148" s="34"/>
      <c r="B148" s="35"/>
      <c r="C148" s="207" t="s">
        <v>228</v>
      </c>
      <c r="D148" s="207" t="s">
        <v>127</v>
      </c>
      <c r="E148" s="208" t="s">
        <v>514</v>
      </c>
      <c r="F148" s="209" t="s">
        <v>515</v>
      </c>
      <c r="G148" s="210" t="s">
        <v>147</v>
      </c>
      <c r="H148" s="211">
        <v>1</v>
      </c>
      <c r="I148" s="212"/>
      <c r="J148" s="213">
        <f>ROUND(I148*H148,2)</f>
        <v>0</v>
      </c>
      <c r="K148" s="214"/>
      <c r="L148" s="215"/>
      <c r="M148" s="216" t="s">
        <v>1</v>
      </c>
      <c r="N148" s="217" t="s">
        <v>38</v>
      </c>
      <c r="O148" s="87"/>
      <c r="P148" s="218">
        <f>O148*H148</f>
        <v>0</v>
      </c>
      <c r="Q148" s="218">
        <v>0</v>
      </c>
      <c r="R148" s="218">
        <f>Q148*H148</f>
        <v>0</v>
      </c>
      <c r="S148" s="218">
        <v>0</v>
      </c>
      <c r="T148" s="21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0" t="s">
        <v>131</v>
      </c>
      <c r="AT148" s="220" t="s">
        <v>127</v>
      </c>
      <c r="AU148" s="220" t="s">
        <v>80</v>
      </c>
      <c r="AY148" s="13" t="s">
        <v>126</v>
      </c>
      <c r="BE148" s="221">
        <f>IF(N148="základní",J148,0)</f>
        <v>0</v>
      </c>
      <c r="BF148" s="221">
        <f>IF(N148="snížená",J148,0)</f>
        <v>0</v>
      </c>
      <c r="BG148" s="221">
        <f>IF(N148="zákl. přenesená",J148,0)</f>
        <v>0</v>
      </c>
      <c r="BH148" s="221">
        <f>IF(N148="sníž. přenesená",J148,0)</f>
        <v>0</v>
      </c>
      <c r="BI148" s="221">
        <f>IF(N148="nulová",J148,0)</f>
        <v>0</v>
      </c>
      <c r="BJ148" s="13" t="s">
        <v>80</v>
      </c>
      <c r="BK148" s="221">
        <f>ROUND(I148*H148,2)</f>
        <v>0</v>
      </c>
      <c r="BL148" s="13" t="s">
        <v>132</v>
      </c>
      <c r="BM148" s="220" t="s">
        <v>245</v>
      </c>
    </row>
    <row r="149" s="2" customFormat="1" ht="16.5" customHeight="1">
      <c r="A149" s="34"/>
      <c r="B149" s="35"/>
      <c r="C149" s="207" t="s">
        <v>181</v>
      </c>
      <c r="D149" s="207" t="s">
        <v>127</v>
      </c>
      <c r="E149" s="208" t="s">
        <v>516</v>
      </c>
      <c r="F149" s="209" t="s">
        <v>517</v>
      </c>
      <c r="G149" s="210" t="s">
        <v>147</v>
      </c>
      <c r="H149" s="211">
        <v>2</v>
      </c>
      <c r="I149" s="212"/>
      <c r="J149" s="213">
        <f>ROUND(I149*H149,2)</f>
        <v>0</v>
      </c>
      <c r="K149" s="214"/>
      <c r="L149" s="215"/>
      <c r="M149" s="216" t="s">
        <v>1</v>
      </c>
      <c r="N149" s="217" t="s">
        <v>38</v>
      </c>
      <c r="O149" s="87"/>
      <c r="P149" s="218">
        <f>O149*H149</f>
        <v>0</v>
      </c>
      <c r="Q149" s="218">
        <v>0</v>
      </c>
      <c r="R149" s="218">
        <f>Q149*H149</f>
        <v>0</v>
      </c>
      <c r="S149" s="218">
        <v>0</v>
      </c>
      <c r="T149" s="21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0" t="s">
        <v>131</v>
      </c>
      <c r="AT149" s="220" t="s">
        <v>127</v>
      </c>
      <c r="AU149" s="220" t="s">
        <v>80</v>
      </c>
      <c r="AY149" s="13" t="s">
        <v>126</v>
      </c>
      <c r="BE149" s="221">
        <f>IF(N149="základní",J149,0)</f>
        <v>0</v>
      </c>
      <c r="BF149" s="221">
        <f>IF(N149="snížená",J149,0)</f>
        <v>0</v>
      </c>
      <c r="BG149" s="221">
        <f>IF(N149="zákl. přenesená",J149,0)</f>
        <v>0</v>
      </c>
      <c r="BH149" s="221">
        <f>IF(N149="sníž. přenesená",J149,0)</f>
        <v>0</v>
      </c>
      <c r="BI149" s="221">
        <f>IF(N149="nulová",J149,0)</f>
        <v>0</v>
      </c>
      <c r="BJ149" s="13" t="s">
        <v>80</v>
      </c>
      <c r="BK149" s="221">
        <f>ROUND(I149*H149,2)</f>
        <v>0</v>
      </c>
      <c r="BL149" s="13" t="s">
        <v>132</v>
      </c>
      <c r="BM149" s="220" t="s">
        <v>248</v>
      </c>
    </row>
    <row r="150" s="2" customFormat="1" ht="16.5" customHeight="1">
      <c r="A150" s="34"/>
      <c r="B150" s="35"/>
      <c r="C150" s="207" t="s">
        <v>235</v>
      </c>
      <c r="D150" s="207" t="s">
        <v>127</v>
      </c>
      <c r="E150" s="208" t="s">
        <v>518</v>
      </c>
      <c r="F150" s="209" t="s">
        <v>519</v>
      </c>
      <c r="G150" s="210" t="s">
        <v>147</v>
      </c>
      <c r="H150" s="211">
        <v>1</v>
      </c>
      <c r="I150" s="212"/>
      <c r="J150" s="213">
        <f>ROUND(I150*H150,2)</f>
        <v>0</v>
      </c>
      <c r="K150" s="214"/>
      <c r="L150" s="215"/>
      <c r="M150" s="216" t="s">
        <v>1</v>
      </c>
      <c r="N150" s="217" t="s">
        <v>38</v>
      </c>
      <c r="O150" s="87"/>
      <c r="P150" s="218">
        <f>O150*H150</f>
        <v>0</v>
      </c>
      <c r="Q150" s="218">
        <v>0</v>
      </c>
      <c r="R150" s="218">
        <f>Q150*H150</f>
        <v>0</v>
      </c>
      <c r="S150" s="218">
        <v>0</v>
      </c>
      <c r="T150" s="21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0" t="s">
        <v>131</v>
      </c>
      <c r="AT150" s="220" t="s">
        <v>127</v>
      </c>
      <c r="AU150" s="220" t="s">
        <v>80</v>
      </c>
      <c r="AY150" s="13" t="s">
        <v>126</v>
      </c>
      <c r="BE150" s="221">
        <f>IF(N150="základní",J150,0)</f>
        <v>0</v>
      </c>
      <c r="BF150" s="221">
        <f>IF(N150="snížená",J150,0)</f>
        <v>0</v>
      </c>
      <c r="BG150" s="221">
        <f>IF(N150="zákl. přenesená",J150,0)</f>
        <v>0</v>
      </c>
      <c r="BH150" s="221">
        <f>IF(N150="sníž. přenesená",J150,0)</f>
        <v>0</v>
      </c>
      <c r="BI150" s="221">
        <f>IF(N150="nulová",J150,0)</f>
        <v>0</v>
      </c>
      <c r="BJ150" s="13" t="s">
        <v>80</v>
      </c>
      <c r="BK150" s="221">
        <f>ROUND(I150*H150,2)</f>
        <v>0</v>
      </c>
      <c r="BL150" s="13" t="s">
        <v>132</v>
      </c>
      <c r="BM150" s="220" t="s">
        <v>252</v>
      </c>
    </row>
    <row r="151" s="2" customFormat="1" ht="16.5" customHeight="1">
      <c r="A151" s="34"/>
      <c r="B151" s="35"/>
      <c r="C151" s="207" t="s">
        <v>184</v>
      </c>
      <c r="D151" s="207" t="s">
        <v>127</v>
      </c>
      <c r="E151" s="208" t="s">
        <v>520</v>
      </c>
      <c r="F151" s="209" t="s">
        <v>521</v>
      </c>
      <c r="G151" s="210" t="s">
        <v>147</v>
      </c>
      <c r="H151" s="211">
        <v>1</v>
      </c>
      <c r="I151" s="212"/>
      <c r="J151" s="213">
        <f>ROUND(I151*H151,2)</f>
        <v>0</v>
      </c>
      <c r="K151" s="214"/>
      <c r="L151" s="215"/>
      <c r="M151" s="216" t="s">
        <v>1</v>
      </c>
      <c r="N151" s="217" t="s">
        <v>38</v>
      </c>
      <c r="O151" s="87"/>
      <c r="P151" s="218">
        <f>O151*H151</f>
        <v>0</v>
      </c>
      <c r="Q151" s="218">
        <v>0</v>
      </c>
      <c r="R151" s="218">
        <f>Q151*H151</f>
        <v>0</v>
      </c>
      <c r="S151" s="218">
        <v>0</v>
      </c>
      <c r="T151" s="21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0" t="s">
        <v>131</v>
      </c>
      <c r="AT151" s="220" t="s">
        <v>127</v>
      </c>
      <c r="AU151" s="220" t="s">
        <v>80</v>
      </c>
      <c r="AY151" s="13" t="s">
        <v>126</v>
      </c>
      <c r="BE151" s="221">
        <f>IF(N151="základní",J151,0)</f>
        <v>0</v>
      </c>
      <c r="BF151" s="221">
        <f>IF(N151="snížená",J151,0)</f>
        <v>0</v>
      </c>
      <c r="BG151" s="221">
        <f>IF(N151="zákl. přenesená",J151,0)</f>
        <v>0</v>
      </c>
      <c r="BH151" s="221">
        <f>IF(N151="sníž. přenesená",J151,0)</f>
        <v>0</v>
      </c>
      <c r="BI151" s="221">
        <f>IF(N151="nulová",J151,0)</f>
        <v>0</v>
      </c>
      <c r="BJ151" s="13" t="s">
        <v>80</v>
      </c>
      <c r="BK151" s="221">
        <f>ROUND(I151*H151,2)</f>
        <v>0</v>
      </c>
      <c r="BL151" s="13" t="s">
        <v>132</v>
      </c>
      <c r="BM151" s="220" t="s">
        <v>255</v>
      </c>
    </row>
    <row r="152" s="2" customFormat="1" ht="16.5" customHeight="1">
      <c r="A152" s="34"/>
      <c r="B152" s="35"/>
      <c r="C152" s="207" t="s">
        <v>242</v>
      </c>
      <c r="D152" s="207" t="s">
        <v>127</v>
      </c>
      <c r="E152" s="208" t="s">
        <v>522</v>
      </c>
      <c r="F152" s="209" t="s">
        <v>523</v>
      </c>
      <c r="G152" s="210" t="s">
        <v>406</v>
      </c>
      <c r="H152" s="211">
        <v>1</v>
      </c>
      <c r="I152" s="212"/>
      <c r="J152" s="213">
        <f>ROUND(I152*H152,2)</f>
        <v>0</v>
      </c>
      <c r="K152" s="214"/>
      <c r="L152" s="215"/>
      <c r="M152" s="216" t="s">
        <v>1</v>
      </c>
      <c r="N152" s="217" t="s">
        <v>38</v>
      </c>
      <c r="O152" s="87"/>
      <c r="P152" s="218">
        <f>O152*H152</f>
        <v>0</v>
      </c>
      <c r="Q152" s="218">
        <v>0</v>
      </c>
      <c r="R152" s="218">
        <f>Q152*H152</f>
        <v>0</v>
      </c>
      <c r="S152" s="218">
        <v>0</v>
      </c>
      <c r="T152" s="21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0" t="s">
        <v>131</v>
      </c>
      <c r="AT152" s="220" t="s">
        <v>127</v>
      </c>
      <c r="AU152" s="220" t="s">
        <v>80</v>
      </c>
      <c r="AY152" s="13" t="s">
        <v>126</v>
      </c>
      <c r="BE152" s="221">
        <f>IF(N152="základní",J152,0)</f>
        <v>0</v>
      </c>
      <c r="BF152" s="221">
        <f>IF(N152="snížená",J152,0)</f>
        <v>0</v>
      </c>
      <c r="BG152" s="221">
        <f>IF(N152="zákl. přenesená",J152,0)</f>
        <v>0</v>
      </c>
      <c r="BH152" s="221">
        <f>IF(N152="sníž. přenesená",J152,0)</f>
        <v>0</v>
      </c>
      <c r="BI152" s="221">
        <f>IF(N152="nulová",J152,0)</f>
        <v>0</v>
      </c>
      <c r="BJ152" s="13" t="s">
        <v>80</v>
      </c>
      <c r="BK152" s="221">
        <f>ROUND(I152*H152,2)</f>
        <v>0</v>
      </c>
      <c r="BL152" s="13" t="s">
        <v>132</v>
      </c>
      <c r="BM152" s="220" t="s">
        <v>259</v>
      </c>
    </row>
    <row r="153" s="11" customFormat="1" ht="25.92" customHeight="1">
      <c r="A153" s="11"/>
      <c r="B153" s="193"/>
      <c r="C153" s="194"/>
      <c r="D153" s="195" t="s">
        <v>72</v>
      </c>
      <c r="E153" s="196" t="s">
        <v>216</v>
      </c>
      <c r="F153" s="196" t="s">
        <v>297</v>
      </c>
      <c r="G153" s="194"/>
      <c r="H153" s="194"/>
      <c r="I153" s="197"/>
      <c r="J153" s="198">
        <f>BK153</f>
        <v>0</v>
      </c>
      <c r="K153" s="194"/>
      <c r="L153" s="199"/>
      <c r="M153" s="200"/>
      <c r="N153" s="201"/>
      <c r="O153" s="201"/>
      <c r="P153" s="202">
        <f>SUM(P154:P157)</f>
        <v>0</v>
      </c>
      <c r="Q153" s="201"/>
      <c r="R153" s="202">
        <f>SUM(R154:R157)</f>
        <v>0</v>
      </c>
      <c r="S153" s="201"/>
      <c r="T153" s="203">
        <f>SUM(T154:T157)</f>
        <v>0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4" t="s">
        <v>80</v>
      </c>
      <c r="AT153" s="205" t="s">
        <v>72</v>
      </c>
      <c r="AU153" s="205" t="s">
        <v>73</v>
      </c>
      <c r="AY153" s="204" t="s">
        <v>126</v>
      </c>
      <c r="BK153" s="206">
        <f>SUM(BK154:BK157)</f>
        <v>0</v>
      </c>
    </row>
    <row r="154" s="2" customFormat="1" ht="24.15" customHeight="1">
      <c r="A154" s="34"/>
      <c r="B154" s="35"/>
      <c r="C154" s="207" t="s">
        <v>188</v>
      </c>
      <c r="D154" s="207" t="s">
        <v>127</v>
      </c>
      <c r="E154" s="208" t="s">
        <v>524</v>
      </c>
      <c r="F154" s="209" t="s">
        <v>525</v>
      </c>
      <c r="G154" s="210" t="s">
        <v>300</v>
      </c>
      <c r="H154" s="211">
        <v>10</v>
      </c>
      <c r="I154" s="212"/>
      <c r="J154" s="213">
        <f>ROUND(I154*H154,2)</f>
        <v>0</v>
      </c>
      <c r="K154" s="214"/>
      <c r="L154" s="215"/>
      <c r="M154" s="216" t="s">
        <v>1</v>
      </c>
      <c r="N154" s="217" t="s">
        <v>38</v>
      </c>
      <c r="O154" s="87"/>
      <c r="P154" s="218">
        <f>O154*H154</f>
        <v>0</v>
      </c>
      <c r="Q154" s="218">
        <v>0</v>
      </c>
      <c r="R154" s="218">
        <f>Q154*H154</f>
        <v>0</v>
      </c>
      <c r="S154" s="218">
        <v>0</v>
      </c>
      <c r="T154" s="21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0" t="s">
        <v>131</v>
      </c>
      <c r="AT154" s="220" t="s">
        <v>127</v>
      </c>
      <c r="AU154" s="220" t="s">
        <v>80</v>
      </c>
      <c r="AY154" s="13" t="s">
        <v>126</v>
      </c>
      <c r="BE154" s="221">
        <f>IF(N154="základní",J154,0)</f>
        <v>0</v>
      </c>
      <c r="BF154" s="221">
        <f>IF(N154="snížená",J154,0)</f>
        <v>0</v>
      </c>
      <c r="BG154" s="221">
        <f>IF(N154="zákl. přenesená",J154,0)</f>
        <v>0</v>
      </c>
      <c r="BH154" s="221">
        <f>IF(N154="sníž. přenesená",J154,0)</f>
        <v>0</v>
      </c>
      <c r="BI154" s="221">
        <f>IF(N154="nulová",J154,0)</f>
        <v>0</v>
      </c>
      <c r="BJ154" s="13" t="s">
        <v>80</v>
      </c>
      <c r="BK154" s="221">
        <f>ROUND(I154*H154,2)</f>
        <v>0</v>
      </c>
      <c r="BL154" s="13" t="s">
        <v>132</v>
      </c>
      <c r="BM154" s="220" t="s">
        <v>262</v>
      </c>
    </row>
    <row r="155" s="2" customFormat="1" ht="16.5" customHeight="1">
      <c r="A155" s="34"/>
      <c r="B155" s="35"/>
      <c r="C155" s="207" t="s">
        <v>249</v>
      </c>
      <c r="D155" s="207" t="s">
        <v>127</v>
      </c>
      <c r="E155" s="208" t="s">
        <v>303</v>
      </c>
      <c r="F155" s="209" t="s">
        <v>304</v>
      </c>
      <c r="G155" s="210" t="s">
        <v>300</v>
      </c>
      <c r="H155" s="211">
        <v>10</v>
      </c>
      <c r="I155" s="212"/>
      <c r="J155" s="213">
        <f>ROUND(I155*H155,2)</f>
        <v>0</v>
      </c>
      <c r="K155" s="214"/>
      <c r="L155" s="215"/>
      <c r="M155" s="216" t="s">
        <v>1</v>
      </c>
      <c r="N155" s="217" t="s">
        <v>38</v>
      </c>
      <c r="O155" s="87"/>
      <c r="P155" s="218">
        <f>O155*H155</f>
        <v>0</v>
      </c>
      <c r="Q155" s="218">
        <v>0</v>
      </c>
      <c r="R155" s="218">
        <f>Q155*H155</f>
        <v>0</v>
      </c>
      <c r="S155" s="218">
        <v>0</v>
      </c>
      <c r="T155" s="21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0" t="s">
        <v>131</v>
      </c>
      <c r="AT155" s="220" t="s">
        <v>127</v>
      </c>
      <c r="AU155" s="220" t="s">
        <v>80</v>
      </c>
      <c r="AY155" s="13" t="s">
        <v>126</v>
      </c>
      <c r="BE155" s="221">
        <f>IF(N155="základní",J155,0)</f>
        <v>0</v>
      </c>
      <c r="BF155" s="221">
        <f>IF(N155="snížená",J155,0)</f>
        <v>0</v>
      </c>
      <c r="BG155" s="221">
        <f>IF(N155="zákl. přenesená",J155,0)</f>
        <v>0</v>
      </c>
      <c r="BH155" s="221">
        <f>IF(N155="sníž. přenesená",J155,0)</f>
        <v>0</v>
      </c>
      <c r="BI155" s="221">
        <f>IF(N155="nulová",J155,0)</f>
        <v>0</v>
      </c>
      <c r="BJ155" s="13" t="s">
        <v>80</v>
      </c>
      <c r="BK155" s="221">
        <f>ROUND(I155*H155,2)</f>
        <v>0</v>
      </c>
      <c r="BL155" s="13" t="s">
        <v>132</v>
      </c>
      <c r="BM155" s="220" t="s">
        <v>266</v>
      </c>
    </row>
    <row r="156" s="2" customFormat="1" ht="16.5" customHeight="1">
      <c r="A156" s="34"/>
      <c r="B156" s="35"/>
      <c r="C156" s="207" t="s">
        <v>191</v>
      </c>
      <c r="D156" s="207" t="s">
        <v>127</v>
      </c>
      <c r="E156" s="208" t="s">
        <v>526</v>
      </c>
      <c r="F156" s="209" t="s">
        <v>527</v>
      </c>
      <c r="G156" s="210" t="s">
        <v>300</v>
      </c>
      <c r="H156" s="211">
        <v>20</v>
      </c>
      <c r="I156" s="212"/>
      <c r="J156" s="213">
        <f>ROUND(I156*H156,2)</f>
        <v>0</v>
      </c>
      <c r="K156" s="214"/>
      <c r="L156" s="215"/>
      <c r="M156" s="216" t="s">
        <v>1</v>
      </c>
      <c r="N156" s="217" t="s">
        <v>38</v>
      </c>
      <c r="O156" s="87"/>
      <c r="P156" s="218">
        <f>O156*H156</f>
        <v>0</v>
      </c>
      <c r="Q156" s="218">
        <v>0</v>
      </c>
      <c r="R156" s="218">
        <f>Q156*H156</f>
        <v>0</v>
      </c>
      <c r="S156" s="218">
        <v>0</v>
      </c>
      <c r="T156" s="21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0" t="s">
        <v>131</v>
      </c>
      <c r="AT156" s="220" t="s">
        <v>127</v>
      </c>
      <c r="AU156" s="220" t="s">
        <v>80</v>
      </c>
      <c r="AY156" s="13" t="s">
        <v>126</v>
      </c>
      <c r="BE156" s="221">
        <f>IF(N156="základní",J156,0)</f>
        <v>0</v>
      </c>
      <c r="BF156" s="221">
        <f>IF(N156="snížená",J156,0)</f>
        <v>0</v>
      </c>
      <c r="BG156" s="221">
        <f>IF(N156="zákl. přenesená",J156,0)</f>
        <v>0</v>
      </c>
      <c r="BH156" s="221">
        <f>IF(N156="sníž. přenesená",J156,0)</f>
        <v>0</v>
      </c>
      <c r="BI156" s="221">
        <f>IF(N156="nulová",J156,0)</f>
        <v>0</v>
      </c>
      <c r="BJ156" s="13" t="s">
        <v>80</v>
      </c>
      <c r="BK156" s="221">
        <f>ROUND(I156*H156,2)</f>
        <v>0</v>
      </c>
      <c r="BL156" s="13" t="s">
        <v>132</v>
      </c>
      <c r="BM156" s="220" t="s">
        <v>270</v>
      </c>
    </row>
    <row r="157" s="2" customFormat="1" ht="16.5" customHeight="1">
      <c r="A157" s="34"/>
      <c r="B157" s="35"/>
      <c r="C157" s="207" t="s">
        <v>256</v>
      </c>
      <c r="D157" s="207" t="s">
        <v>127</v>
      </c>
      <c r="E157" s="208" t="s">
        <v>306</v>
      </c>
      <c r="F157" s="209" t="s">
        <v>307</v>
      </c>
      <c r="G157" s="210" t="s">
        <v>300</v>
      </c>
      <c r="H157" s="211">
        <v>10</v>
      </c>
      <c r="I157" s="212"/>
      <c r="J157" s="213">
        <f>ROUND(I157*H157,2)</f>
        <v>0</v>
      </c>
      <c r="K157" s="214"/>
      <c r="L157" s="215"/>
      <c r="M157" s="222" t="s">
        <v>1</v>
      </c>
      <c r="N157" s="223" t="s">
        <v>38</v>
      </c>
      <c r="O157" s="224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0" t="s">
        <v>131</v>
      </c>
      <c r="AT157" s="220" t="s">
        <v>127</v>
      </c>
      <c r="AU157" s="220" t="s">
        <v>80</v>
      </c>
      <c r="AY157" s="13" t="s">
        <v>126</v>
      </c>
      <c r="BE157" s="221">
        <f>IF(N157="základní",J157,0)</f>
        <v>0</v>
      </c>
      <c r="BF157" s="221">
        <f>IF(N157="snížená",J157,0)</f>
        <v>0</v>
      </c>
      <c r="BG157" s="221">
        <f>IF(N157="zákl. přenesená",J157,0)</f>
        <v>0</v>
      </c>
      <c r="BH157" s="221">
        <f>IF(N157="sníž. přenesená",J157,0)</f>
        <v>0</v>
      </c>
      <c r="BI157" s="221">
        <f>IF(N157="nulová",J157,0)</f>
        <v>0</v>
      </c>
      <c r="BJ157" s="13" t="s">
        <v>80</v>
      </c>
      <c r="BK157" s="221">
        <f>ROUND(I157*H157,2)</f>
        <v>0</v>
      </c>
      <c r="BL157" s="13" t="s">
        <v>132</v>
      </c>
      <c r="BM157" s="220" t="s">
        <v>274</v>
      </c>
    </row>
    <row r="158" s="2" customFormat="1" ht="6.96" customHeight="1">
      <c r="A158" s="34"/>
      <c r="B158" s="62"/>
      <c r="C158" s="63"/>
      <c r="D158" s="63"/>
      <c r="E158" s="63"/>
      <c r="F158" s="63"/>
      <c r="G158" s="63"/>
      <c r="H158" s="63"/>
      <c r="I158" s="63"/>
      <c r="J158" s="63"/>
      <c r="K158" s="63"/>
      <c r="L158" s="40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sheet="1" autoFilter="0" formatColumns="0" formatRows="0" objects="1" scenarios="1" spinCount="100000" saltValue="ranD+UY/266E2p/RNqc8n4n4XhpOrWeGBX1U5cIu9xi8YvuJFLWKJ12cWAsC9cMlp4HTJRDKStJA0gKvD3mQJQ==" hashValue="gi6/CH+4PKYld7DeYdTUI6BPe9iDQoD24aTJU1J7/k/neBLErSPmpYZaHkCtgkxD7f8B3SBVOOnB5DSsRe9WJw==" algorithmName="SHA-512" password="CC35"/>
  <autoFilter ref="C117:K15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Radim Blatak</dc:creator>
  <cp:lastModifiedBy>Radim Blatak</cp:lastModifiedBy>
  <dcterms:created xsi:type="dcterms:W3CDTF">2022-11-15T06:57:03Z</dcterms:created>
  <dcterms:modified xsi:type="dcterms:W3CDTF">2022-11-15T06:57:10Z</dcterms:modified>
</cp:coreProperties>
</file>